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309120017\Desktop\Jaanimäe\"/>
    </mc:Choice>
  </mc:AlternateContent>
  <bookViews>
    <workbookView xWindow="1860" yWindow="32760" windowWidth="20910" windowHeight="12180"/>
  </bookViews>
  <sheets>
    <sheet name="Lisa 3" sheetId="1" r:id="rId1"/>
    <sheet name="investeering" sheetId="2" r:id="rId2"/>
    <sheet name="Annuiteetgraafik (Lisa 6.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G33" i="1"/>
  <c r="F18" i="1" l="1"/>
  <c r="F16" i="1"/>
  <c r="F19" i="1"/>
  <c r="F20" i="1"/>
  <c r="F21" i="1"/>
  <c r="F22" i="1"/>
  <c r="F23" i="1"/>
  <c r="F14" i="1"/>
  <c r="E10" i="3" l="1"/>
  <c r="C16" i="3" s="1"/>
  <c r="E8" i="3"/>
  <c r="F16" i="3"/>
  <c r="G15" i="1" s="1"/>
  <c r="G24" i="1" s="1"/>
  <c r="D10" i="3"/>
  <c r="D11" i="3" s="1"/>
  <c r="C34" i="2"/>
  <c r="D41" i="2"/>
  <c r="E41" i="2"/>
  <c r="F41" i="2" s="1"/>
  <c r="G41" i="2"/>
  <c r="H41" i="2" s="1"/>
  <c r="I41" i="2" s="1"/>
  <c r="J41" i="2" s="1"/>
  <c r="K41" i="2" s="1"/>
  <c r="L41" i="2" s="1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AK41" i="2" s="1"/>
  <c r="AL41" i="2" s="1"/>
  <c r="AM41" i="2" s="1"/>
  <c r="AN41" i="2" s="1"/>
  <c r="AO41" i="2" s="1"/>
  <c r="AP41" i="2" s="1"/>
  <c r="AQ41" i="2" s="1"/>
  <c r="AR41" i="2" s="1"/>
  <c r="AS41" i="2" s="1"/>
  <c r="AT41" i="2" s="1"/>
  <c r="AU41" i="2" s="1"/>
  <c r="AV41" i="2" s="1"/>
  <c r="AW41" i="2" s="1"/>
  <c r="AX41" i="2" s="1"/>
  <c r="AY41" i="2" s="1"/>
  <c r="AZ41" i="2" s="1"/>
  <c r="BA41" i="2" s="1"/>
  <c r="BB41" i="2" s="1"/>
  <c r="BC41" i="2" s="1"/>
  <c r="BD41" i="2" s="1"/>
  <c r="BE41" i="2" s="1"/>
  <c r="BF41" i="2" s="1"/>
  <c r="BG41" i="2" s="1"/>
  <c r="BH41" i="2" s="1"/>
  <c r="BI41" i="2" s="1"/>
  <c r="BJ41" i="2" s="1"/>
  <c r="BK41" i="2" s="1"/>
  <c r="BL41" i="2" s="1"/>
  <c r="BM41" i="2" s="1"/>
  <c r="BN41" i="2" s="1"/>
  <c r="BO41" i="2" s="1"/>
  <c r="BP41" i="2" s="1"/>
  <c r="BQ41" i="2" s="1"/>
  <c r="BR41" i="2" s="1"/>
  <c r="BS41" i="2" s="1"/>
  <c r="BT41" i="2" s="1"/>
  <c r="BU41" i="2" s="1"/>
  <c r="BV41" i="2" s="1"/>
  <c r="BW41" i="2" s="1"/>
  <c r="BX41" i="2" s="1"/>
  <c r="BY41" i="2" s="1"/>
  <c r="BZ41" i="2" s="1"/>
  <c r="CA41" i="2" s="1"/>
  <c r="CB41" i="2" s="1"/>
  <c r="CC41" i="2" s="1"/>
  <c r="CD41" i="2" s="1"/>
  <c r="CE41" i="2" s="1"/>
  <c r="CF41" i="2" s="1"/>
  <c r="CG41" i="2" s="1"/>
  <c r="CH41" i="2" s="1"/>
  <c r="CI41" i="2" s="1"/>
  <c r="CJ41" i="2" s="1"/>
  <c r="CK41" i="2" s="1"/>
  <c r="CL41" i="2" s="1"/>
  <c r="CM41" i="2" s="1"/>
  <c r="CN41" i="2" s="1"/>
  <c r="CO41" i="2" s="1"/>
  <c r="CP41" i="2" s="1"/>
  <c r="CQ41" i="2" s="1"/>
  <c r="CR41" i="2" s="1"/>
  <c r="CS41" i="2" s="1"/>
  <c r="CT41" i="2" s="1"/>
  <c r="CU41" i="2" s="1"/>
  <c r="CV41" i="2" s="1"/>
  <c r="CW41" i="2" s="1"/>
  <c r="CX41" i="2" s="1"/>
  <c r="CY41" i="2" s="1"/>
  <c r="CZ41" i="2" s="1"/>
  <c r="DA41" i="2" s="1"/>
  <c r="DB41" i="2" s="1"/>
  <c r="DC41" i="2" s="1"/>
  <c r="DD41" i="2" s="1"/>
  <c r="DE41" i="2" s="1"/>
  <c r="DF41" i="2" s="1"/>
  <c r="DG41" i="2" s="1"/>
  <c r="DH41" i="2" s="1"/>
  <c r="DI41" i="2" s="1"/>
  <c r="DJ41" i="2" s="1"/>
  <c r="DK41" i="2" s="1"/>
  <c r="DL41" i="2" s="1"/>
  <c r="DM41" i="2" s="1"/>
  <c r="DN41" i="2" s="1"/>
  <c r="DO41" i="2" s="1"/>
  <c r="DP41" i="2" s="1"/>
  <c r="DQ41" i="2" s="1"/>
  <c r="DR41" i="2" s="1"/>
  <c r="C42" i="2"/>
  <c r="F32" i="1"/>
  <c r="F27" i="1"/>
  <c r="F29" i="1"/>
  <c r="F30" i="1"/>
  <c r="F31" i="1"/>
  <c r="C6" i="2"/>
  <c r="D21" i="2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/>
  <c r="AQ21" i="2" s="1"/>
  <c r="AR21" i="2" s="1"/>
  <c r="AS21" i="2" s="1"/>
  <c r="AT21" i="2" s="1"/>
  <c r="AU21" i="2" s="1"/>
  <c r="AV21" i="2" s="1"/>
  <c r="AW21" i="2" s="1"/>
  <c r="AX21" i="2" s="1"/>
  <c r="AY21" i="2" s="1"/>
  <c r="AZ21" i="2" s="1"/>
  <c r="BA21" i="2" s="1"/>
  <c r="BB21" i="2" s="1"/>
  <c r="BC21" i="2" s="1"/>
  <c r="BD21" i="2" s="1"/>
  <c r="BE21" i="2" s="1"/>
  <c r="BF21" i="2" s="1"/>
  <c r="BG21" i="2" s="1"/>
  <c r="BH21" i="2" s="1"/>
  <c r="BI21" i="2" s="1"/>
  <c r="BJ21" i="2" s="1"/>
  <c r="BK21" i="2" s="1"/>
  <c r="BL21" i="2" s="1"/>
  <c r="BM21" i="2" s="1"/>
  <c r="BN21" i="2" s="1"/>
  <c r="BO21" i="2" s="1"/>
  <c r="BP21" i="2" s="1"/>
  <c r="BQ21" i="2" s="1"/>
  <c r="BR21" i="2" s="1"/>
  <c r="BS21" i="2" s="1"/>
  <c r="BT21" i="2" s="1"/>
  <c r="BU21" i="2" s="1"/>
  <c r="BV21" i="2" s="1"/>
  <c r="BW21" i="2" s="1"/>
  <c r="BX21" i="2" s="1"/>
  <c r="BY21" i="2" s="1"/>
  <c r="BZ21" i="2" s="1"/>
  <c r="CA21" i="2" s="1"/>
  <c r="CB21" i="2" s="1"/>
  <c r="CC21" i="2" s="1"/>
  <c r="CD21" i="2" s="1"/>
  <c r="CE21" i="2" s="1"/>
  <c r="CF21" i="2" s="1"/>
  <c r="CG21" i="2" s="1"/>
  <c r="CH21" i="2" s="1"/>
  <c r="CI21" i="2" s="1"/>
  <c r="CJ21" i="2" s="1"/>
  <c r="CK21" i="2" s="1"/>
  <c r="CL21" i="2" s="1"/>
  <c r="CM21" i="2" s="1"/>
  <c r="CN21" i="2" s="1"/>
  <c r="CO21" i="2" s="1"/>
  <c r="CP21" i="2" s="1"/>
  <c r="CQ21" i="2" s="1"/>
  <c r="CR21" i="2" s="1"/>
  <c r="CS21" i="2" s="1"/>
  <c r="CT21" i="2" s="1"/>
  <c r="CU21" i="2" s="1"/>
  <c r="CV21" i="2" s="1"/>
  <c r="CW21" i="2" s="1"/>
  <c r="CX21" i="2" s="1"/>
  <c r="CY21" i="2" s="1"/>
  <c r="CZ21" i="2" s="1"/>
  <c r="DA21" i="2" s="1"/>
  <c r="DB21" i="2" s="1"/>
  <c r="DC21" i="2" s="1"/>
  <c r="DD21" i="2" s="1"/>
  <c r="DE21" i="2" s="1"/>
  <c r="DF21" i="2" s="1"/>
  <c r="DG21" i="2" s="1"/>
  <c r="DH21" i="2" s="1"/>
  <c r="DI21" i="2" s="1"/>
  <c r="DJ21" i="2" s="1"/>
  <c r="DK21" i="2" s="1"/>
  <c r="DL21" i="2" s="1"/>
  <c r="DM21" i="2" s="1"/>
  <c r="DN21" i="2" s="1"/>
  <c r="DO21" i="2" s="1"/>
  <c r="DP21" i="2" s="1"/>
  <c r="DQ21" i="2" s="1"/>
  <c r="DR21" i="2" s="1"/>
  <c r="C4" i="2"/>
  <c r="C11" i="2"/>
  <c r="D10" i="2"/>
  <c r="E10" i="2"/>
  <c r="F10" i="2" s="1"/>
  <c r="G10" i="2"/>
  <c r="H10" i="2" s="1"/>
  <c r="I10" i="2" s="1"/>
  <c r="J10" i="2" s="1"/>
  <c r="K10" i="2"/>
  <c r="L10" i="2" s="1"/>
  <c r="M10" i="2" s="1"/>
  <c r="N10" i="2" s="1"/>
  <c r="O10" i="2" s="1"/>
  <c r="P10" i="2" s="1"/>
  <c r="Q10" i="2"/>
  <c r="R10" i="2" s="1"/>
  <c r="S10" i="2" s="1"/>
  <c r="T10" i="2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BC10" i="2" s="1"/>
  <c r="BD10" i="2" s="1"/>
  <c r="BE10" i="2" s="1"/>
  <c r="BF10" i="2" s="1"/>
  <c r="BG10" i="2" s="1"/>
  <c r="BH10" i="2" s="1"/>
  <c r="BI10" i="2" s="1"/>
  <c r="BJ10" i="2" s="1"/>
  <c r="BK10" i="2" s="1"/>
  <c r="BL10" i="2" s="1"/>
  <c r="BM10" i="2" s="1"/>
  <c r="BN10" i="2" s="1"/>
  <c r="BO10" i="2" s="1"/>
  <c r="BP10" i="2" s="1"/>
  <c r="BQ10" i="2" s="1"/>
  <c r="BR10" i="2" s="1"/>
  <c r="BS10" i="2" s="1"/>
  <c r="BT10" i="2" s="1"/>
  <c r="BU10" i="2" s="1"/>
  <c r="BV10" i="2" s="1"/>
  <c r="BW10" i="2" s="1"/>
  <c r="BX10" i="2" s="1"/>
  <c r="BY10" i="2" s="1"/>
  <c r="BZ10" i="2" s="1"/>
  <c r="CA10" i="2" s="1"/>
  <c r="CB10" i="2" s="1"/>
  <c r="CC10" i="2" s="1"/>
  <c r="CD10" i="2" s="1"/>
  <c r="CE10" i="2" s="1"/>
  <c r="CF10" i="2" s="1"/>
  <c r="CG10" i="2" s="1"/>
  <c r="CH10" i="2" s="1"/>
  <c r="CI10" i="2" s="1"/>
  <c r="CJ10" i="2" s="1"/>
  <c r="CK10" i="2" s="1"/>
  <c r="CL10" i="2" s="1"/>
  <c r="CM10" i="2" s="1"/>
  <c r="CN10" i="2" s="1"/>
  <c r="CO10" i="2" s="1"/>
  <c r="CP10" i="2" s="1"/>
  <c r="CQ10" i="2" s="1"/>
  <c r="CR10" i="2" s="1"/>
  <c r="CS10" i="2" s="1"/>
  <c r="CT10" i="2" s="1"/>
  <c r="CU10" i="2" s="1"/>
  <c r="CV10" i="2" s="1"/>
  <c r="CW10" i="2" s="1"/>
  <c r="CX10" i="2" s="1"/>
  <c r="CY10" i="2" s="1"/>
  <c r="CZ10" i="2" s="1"/>
  <c r="DA10" i="2" s="1"/>
  <c r="DB10" i="2" s="1"/>
  <c r="DC10" i="2" s="1"/>
  <c r="DD10" i="2" s="1"/>
  <c r="DE10" i="2" s="1"/>
  <c r="DF10" i="2" s="1"/>
  <c r="DG10" i="2" s="1"/>
  <c r="DH10" i="2" s="1"/>
  <c r="DI10" i="2" s="1"/>
  <c r="DJ10" i="2" s="1"/>
  <c r="DK10" i="2" s="1"/>
  <c r="DL10" i="2" s="1"/>
  <c r="DM10" i="2" s="1"/>
  <c r="DN10" i="2" s="1"/>
  <c r="DO10" i="2" s="1"/>
  <c r="DP10" i="2" s="1"/>
  <c r="DQ10" i="2" s="1"/>
  <c r="DR10" i="2" s="1"/>
  <c r="C13" i="2"/>
  <c r="C12" i="2"/>
  <c r="C43" i="2"/>
  <c r="C44" i="2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15" i="1"/>
  <c r="F24" i="1" s="1"/>
  <c r="E58" i="3"/>
  <c r="D16" i="3"/>
  <c r="E17" i="3"/>
  <c r="E19" i="3"/>
  <c r="E21" i="3"/>
  <c r="E23" i="3"/>
  <c r="E25" i="3"/>
  <c r="E27" i="3"/>
  <c r="E29" i="3"/>
  <c r="E31" i="3"/>
  <c r="E33" i="3"/>
  <c r="E35" i="3"/>
  <c r="E37" i="3"/>
  <c r="E39" i="3"/>
  <c r="E41" i="3"/>
  <c r="E43" i="3"/>
  <c r="E45" i="3"/>
  <c r="E47" i="3"/>
  <c r="E49" i="3"/>
  <c r="E51" i="3"/>
  <c r="E53" i="3"/>
  <c r="E55" i="3"/>
  <c r="E57" i="3"/>
  <c r="E59" i="3"/>
  <c r="E16" i="3"/>
  <c r="G16" i="3" s="1"/>
  <c r="C17" i="3" s="1"/>
  <c r="E18" i="3"/>
  <c r="E20" i="3"/>
  <c r="E22" i="3"/>
  <c r="E24" i="3"/>
  <c r="E26" i="3"/>
  <c r="E28" i="3"/>
  <c r="E30" i="3"/>
  <c r="E32" i="3"/>
  <c r="E34" i="3"/>
  <c r="E36" i="3"/>
  <c r="E38" i="3"/>
  <c r="E40" i="3"/>
  <c r="E42" i="3"/>
  <c r="E44" i="3"/>
  <c r="E46" i="3"/>
  <c r="E48" i="3"/>
  <c r="E50" i="3"/>
  <c r="E52" i="3"/>
  <c r="E54" i="3"/>
  <c r="E56" i="3"/>
  <c r="C14" i="2"/>
  <c r="C15" i="2" s="1"/>
  <c r="D11" i="2" s="1"/>
  <c r="C19" i="2"/>
  <c r="D12" i="2"/>
  <c r="C45" i="2"/>
  <c r="C46" i="2" s="1"/>
  <c r="D42" i="2" s="1"/>
  <c r="C50" i="2"/>
  <c r="G17" i="1"/>
  <c r="D43" i="2"/>
  <c r="F17" i="1" l="1"/>
  <c r="F35" i="1" s="1"/>
  <c r="F36" i="1" s="1"/>
  <c r="G35" i="1"/>
  <c r="G36" i="1" s="1"/>
  <c r="G17" i="3"/>
  <c r="C18" i="3" s="1"/>
  <c r="D17" i="3"/>
  <c r="D44" i="2"/>
  <c r="E12" i="2"/>
  <c r="D14" i="2"/>
  <c r="D45" i="2"/>
  <c r="D46" i="2" s="1"/>
  <c r="E42" i="2" s="1"/>
  <c r="E43" i="2"/>
  <c r="D15" i="2"/>
  <c r="E11" i="2" s="1"/>
  <c r="D13" i="2"/>
  <c r="D18" i="3" l="1"/>
  <c r="G18" i="3"/>
  <c r="C19" i="3" s="1"/>
  <c r="E44" i="2"/>
  <c r="E45" i="2" s="1"/>
  <c r="E46" i="2" s="1"/>
  <c r="F42" i="2" s="1"/>
  <c r="E13" i="2"/>
  <c r="F43" i="2"/>
  <c r="F12" i="2"/>
  <c r="E14" i="2"/>
  <c r="E15" i="2" s="1"/>
  <c r="F11" i="2" s="1"/>
  <c r="G38" i="1"/>
  <c r="G37" i="1"/>
  <c r="G39" i="1" s="1"/>
  <c r="F37" i="1"/>
  <c r="G19" i="3" l="1"/>
  <c r="C20" i="3" s="1"/>
  <c r="D19" i="3"/>
  <c r="F13" i="2"/>
  <c r="F44" i="2"/>
  <c r="F45" i="2" s="1"/>
  <c r="F46" i="2" s="1"/>
  <c r="G42" i="2" s="1"/>
  <c r="G43" i="2"/>
  <c r="F14" i="2"/>
  <c r="F15" i="2" s="1"/>
  <c r="G11" i="2" s="1"/>
  <c r="G12" i="2"/>
  <c r="D20" i="3" l="1"/>
  <c r="G20" i="3"/>
  <c r="C21" i="3" s="1"/>
  <c r="G13" i="2"/>
  <c r="G44" i="2"/>
  <c r="G45" i="2" s="1"/>
  <c r="G46" i="2" s="1"/>
  <c r="H42" i="2" s="1"/>
  <c r="H12" i="2"/>
  <c r="G14" i="2"/>
  <c r="G15" i="2" s="1"/>
  <c r="H11" i="2" s="1"/>
  <c r="H43" i="2"/>
  <c r="G21" i="3" l="1"/>
  <c r="C22" i="3" s="1"/>
  <c r="D21" i="3"/>
  <c r="H13" i="2"/>
  <c r="H44" i="2"/>
  <c r="H45" i="2" s="1"/>
  <c r="H46" i="2" s="1"/>
  <c r="I42" i="2" s="1"/>
  <c r="I43" i="2"/>
  <c r="I12" i="2"/>
  <c r="H14" i="2"/>
  <c r="H15" i="2" s="1"/>
  <c r="I11" i="2" s="1"/>
  <c r="D22" i="3" l="1"/>
  <c r="G22" i="3"/>
  <c r="C23" i="3" s="1"/>
  <c r="I44" i="2"/>
  <c r="I13" i="2"/>
  <c r="I14" i="2" s="1"/>
  <c r="I15" i="2" s="1"/>
  <c r="J11" i="2" s="1"/>
  <c r="J12" i="2"/>
  <c r="J43" i="2"/>
  <c r="I45" i="2"/>
  <c r="I46" i="2" s="1"/>
  <c r="J42" i="2" s="1"/>
  <c r="G23" i="3" l="1"/>
  <c r="C24" i="3" s="1"/>
  <c r="D23" i="3"/>
  <c r="J13" i="2"/>
  <c r="J44" i="2"/>
  <c r="J45" i="2" s="1"/>
  <c r="J46" i="2" s="1"/>
  <c r="K42" i="2" s="1"/>
  <c r="K43" i="2"/>
  <c r="J14" i="2"/>
  <c r="J15" i="2" s="1"/>
  <c r="K11" i="2" s="1"/>
  <c r="K12" i="2"/>
  <c r="D24" i="3" l="1"/>
  <c r="G24" i="3"/>
  <c r="C25" i="3" s="1"/>
  <c r="K13" i="2"/>
  <c r="K14" i="2" s="1"/>
  <c r="K15" i="2" s="1"/>
  <c r="L11" i="2" s="1"/>
  <c r="K44" i="2"/>
  <c r="L12" i="2"/>
  <c r="L43" i="2"/>
  <c r="K45" i="2"/>
  <c r="K46" i="2" s="1"/>
  <c r="L42" i="2" s="1"/>
  <c r="G25" i="3" l="1"/>
  <c r="C26" i="3" s="1"/>
  <c r="D25" i="3"/>
  <c r="L44" i="2"/>
  <c r="L13" i="2"/>
  <c r="L15" i="2"/>
  <c r="M11" i="2" s="1"/>
  <c r="M43" i="2"/>
  <c r="L45" i="2"/>
  <c r="L46" i="2" s="1"/>
  <c r="M42" i="2" s="1"/>
  <c r="L14" i="2"/>
  <c r="M12" i="2"/>
  <c r="D26" i="3" l="1"/>
  <c r="G26" i="3"/>
  <c r="C27" i="3" s="1"/>
  <c r="M44" i="2"/>
  <c r="N12" i="2"/>
  <c r="M14" i="2"/>
  <c r="M15" i="2" s="1"/>
  <c r="N11" i="2" s="1"/>
  <c r="M13" i="2"/>
  <c r="N43" i="2"/>
  <c r="M45" i="2"/>
  <c r="M46" i="2" s="1"/>
  <c r="N42" i="2" s="1"/>
  <c r="G27" i="3" l="1"/>
  <c r="C28" i="3" s="1"/>
  <c r="D27" i="3"/>
  <c r="N13" i="2"/>
  <c r="N44" i="2"/>
  <c r="N45" i="2" s="1"/>
  <c r="N46" i="2" s="1"/>
  <c r="O42" i="2" s="1"/>
  <c r="O43" i="2"/>
  <c r="O12" i="2"/>
  <c r="N14" i="2"/>
  <c r="N15" i="2" s="1"/>
  <c r="O11" i="2" s="1"/>
  <c r="D28" i="3" l="1"/>
  <c r="G28" i="3"/>
  <c r="C29" i="3" s="1"/>
  <c r="O44" i="2"/>
  <c r="C22" i="2"/>
  <c r="O13" i="2"/>
  <c r="O14" i="2" s="1"/>
  <c r="O15" i="2" s="1"/>
  <c r="P11" i="2" s="1"/>
  <c r="P12" i="2"/>
  <c r="P43" i="2"/>
  <c r="O45" i="2"/>
  <c r="O46" i="2" s="1"/>
  <c r="P42" i="2" s="1"/>
  <c r="G29" i="3" l="1"/>
  <c r="C30" i="3" s="1"/>
  <c r="D29" i="3"/>
  <c r="P13" i="2"/>
  <c r="P44" i="2"/>
  <c r="Q12" i="2"/>
  <c r="P14" i="2"/>
  <c r="P15" i="2" s="1"/>
  <c r="Q11" i="2" s="1"/>
  <c r="Q43" i="2"/>
  <c r="P45" i="2"/>
  <c r="P46" i="2" s="1"/>
  <c r="Q42" i="2" s="1"/>
  <c r="C24" i="2"/>
  <c r="C23" i="2"/>
  <c r="D30" i="3" l="1"/>
  <c r="G30" i="3"/>
  <c r="C31" i="3" s="1"/>
  <c r="Q13" i="2"/>
  <c r="Q44" i="2"/>
  <c r="Q45" i="2" s="1"/>
  <c r="Q46" i="2" s="1"/>
  <c r="R42" i="2" s="1"/>
  <c r="R43" i="2"/>
  <c r="C30" i="2"/>
  <c r="C25" i="2"/>
  <c r="C26" i="2" s="1"/>
  <c r="D22" i="2" s="1"/>
  <c r="D23" i="2"/>
  <c r="Q14" i="2"/>
  <c r="Q15" i="2" s="1"/>
  <c r="R11" i="2" s="1"/>
  <c r="R12" i="2"/>
  <c r="G31" i="3" l="1"/>
  <c r="C32" i="3" s="1"/>
  <c r="D31" i="3"/>
  <c r="R13" i="2"/>
  <c r="R44" i="2"/>
  <c r="R45" i="2" s="1"/>
  <c r="R46" i="2" s="1"/>
  <c r="S42" i="2" s="1"/>
  <c r="D24" i="2"/>
  <c r="S12" i="2"/>
  <c r="R14" i="2"/>
  <c r="R15" i="2" s="1"/>
  <c r="S11" i="2" s="1"/>
  <c r="S43" i="2"/>
  <c r="E23" i="2"/>
  <c r="D25" i="2"/>
  <c r="D26" i="2" s="1"/>
  <c r="E22" i="2" s="1"/>
  <c r="D32" i="3" l="1"/>
  <c r="G32" i="3"/>
  <c r="C33" i="3" s="1"/>
  <c r="E24" i="2"/>
  <c r="S44" i="2"/>
  <c r="S13" i="2"/>
  <c r="S14" i="2" s="1"/>
  <c r="S15" i="2" s="1"/>
  <c r="T11" i="2" s="1"/>
  <c r="F23" i="2"/>
  <c r="E25" i="2"/>
  <c r="E26" i="2" s="1"/>
  <c r="F22" i="2" s="1"/>
  <c r="T12" i="2"/>
  <c r="T43" i="2"/>
  <c r="S45" i="2"/>
  <c r="S46" i="2" s="1"/>
  <c r="T42" i="2" s="1"/>
  <c r="G33" i="3" l="1"/>
  <c r="C34" i="3" s="1"/>
  <c r="D33" i="3"/>
  <c r="T44" i="2"/>
  <c r="T13" i="2"/>
  <c r="T15" i="2"/>
  <c r="U11" i="2" s="1"/>
  <c r="F24" i="2"/>
  <c r="F25" i="2" s="1"/>
  <c r="F26" i="2" s="1"/>
  <c r="G22" i="2" s="1"/>
  <c r="U43" i="2"/>
  <c r="T45" i="2"/>
  <c r="T46" i="2" s="1"/>
  <c r="U42" i="2" s="1"/>
  <c r="G23" i="2"/>
  <c r="T14" i="2"/>
  <c r="U12" i="2"/>
  <c r="D34" i="3" l="1"/>
  <c r="G34" i="3"/>
  <c r="C35" i="3" s="1"/>
  <c r="G24" i="2"/>
  <c r="U44" i="2"/>
  <c r="U45" i="2" s="1"/>
  <c r="U46" i="2" s="1"/>
  <c r="V42" i="2" s="1"/>
  <c r="V12" i="2"/>
  <c r="U13" i="2"/>
  <c r="U14" i="2" s="1"/>
  <c r="U15" i="2" s="1"/>
  <c r="V11" i="2" s="1"/>
  <c r="V43" i="2"/>
  <c r="H23" i="2"/>
  <c r="G25" i="2"/>
  <c r="G26" i="2" s="1"/>
  <c r="H22" i="2" s="1"/>
  <c r="G35" i="3" l="1"/>
  <c r="C36" i="3" s="1"/>
  <c r="D35" i="3"/>
  <c r="H24" i="2"/>
  <c r="H25" i="2" s="1"/>
  <c r="H26" i="2" s="1"/>
  <c r="I22" i="2" s="1"/>
  <c r="V13" i="2"/>
  <c r="V44" i="2"/>
  <c r="V45" i="2" s="1"/>
  <c r="V46" i="2" s="1"/>
  <c r="W42" i="2" s="1"/>
  <c r="I23" i="2"/>
  <c r="V14" i="2"/>
  <c r="V15" i="2" s="1"/>
  <c r="W11" i="2" s="1"/>
  <c r="W12" i="2"/>
  <c r="W43" i="2"/>
  <c r="D36" i="3" l="1"/>
  <c r="G36" i="3"/>
  <c r="C37" i="3" s="1"/>
  <c r="W13" i="2"/>
  <c r="I24" i="2"/>
  <c r="W44" i="2"/>
  <c r="J23" i="2"/>
  <c r="I25" i="2"/>
  <c r="I26" i="2" s="1"/>
  <c r="J22" i="2" s="1"/>
  <c r="X43" i="2"/>
  <c r="W45" i="2"/>
  <c r="W46" i="2" s="1"/>
  <c r="X42" i="2" s="1"/>
  <c r="X12" i="2"/>
  <c r="W14" i="2"/>
  <c r="W15" i="2" s="1"/>
  <c r="X11" i="2" s="1"/>
  <c r="G37" i="3" l="1"/>
  <c r="C38" i="3" s="1"/>
  <c r="D37" i="3"/>
  <c r="X13" i="2"/>
  <c r="X44" i="2"/>
  <c r="J24" i="2"/>
  <c r="X14" i="2"/>
  <c r="X15" i="2" s="1"/>
  <c r="Y11" i="2" s="1"/>
  <c r="Y12" i="2"/>
  <c r="K23" i="2"/>
  <c r="J25" i="2"/>
  <c r="J26" i="2" s="1"/>
  <c r="K22" i="2" s="1"/>
  <c r="Y43" i="2"/>
  <c r="X45" i="2"/>
  <c r="X46" i="2" s="1"/>
  <c r="Y42" i="2" s="1"/>
  <c r="D38" i="3" l="1"/>
  <c r="G38" i="3"/>
  <c r="C39" i="3" s="1"/>
  <c r="Y13" i="2"/>
  <c r="K24" i="2"/>
  <c r="K25" i="2" s="1"/>
  <c r="K26" i="2" s="1"/>
  <c r="L22" i="2" s="1"/>
  <c r="Y44" i="2"/>
  <c r="Y45" i="2" s="1"/>
  <c r="Y46" i="2" s="1"/>
  <c r="Z42" i="2" s="1"/>
  <c r="Z43" i="2"/>
  <c r="Y14" i="2"/>
  <c r="Y15" i="2" s="1"/>
  <c r="Z11" i="2" s="1"/>
  <c r="Z12" i="2"/>
  <c r="L23" i="2"/>
  <c r="G39" i="3" l="1"/>
  <c r="C40" i="3" s="1"/>
  <c r="D39" i="3"/>
  <c r="L24" i="2"/>
  <c r="L25" i="2" s="1"/>
  <c r="L26" i="2" s="1"/>
  <c r="M22" i="2" s="1"/>
  <c r="Z44" i="2"/>
  <c r="Z13" i="2"/>
  <c r="Z14" i="2" s="1"/>
  <c r="Z15" i="2" s="1"/>
  <c r="AA11" i="2" s="1"/>
  <c r="M23" i="2"/>
  <c r="Z45" i="2"/>
  <c r="Z46" i="2" s="1"/>
  <c r="AA42" i="2" s="1"/>
  <c r="AA43" i="2"/>
  <c r="AA12" i="2"/>
  <c r="D40" i="3" l="1"/>
  <c r="G40" i="3"/>
  <c r="C41" i="3" s="1"/>
  <c r="AA13" i="2"/>
  <c r="AA44" i="2"/>
  <c r="M24" i="2"/>
  <c r="AA14" i="2"/>
  <c r="AA15" i="2" s="1"/>
  <c r="AB11" i="2" s="1"/>
  <c r="AB12" i="2"/>
  <c r="N23" i="2"/>
  <c r="M25" i="2"/>
  <c r="M26" i="2" s="1"/>
  <c r="N22" i="2" s="1"/>
  <c r="AB43" i="2"/>
  <c r="AA45" i="2"/>
  <c r="AA46" i="2" s="1"/>
  <c r="AB42" i="2" s="1"/>
  <c r="G41" i="3" l="1"/>
  <c r="C42" i="3" s="1"/>
  <c r="D41" i="3"/>
  <c r="N24" i="2"/>
  <c r="AB13" i="2"/>
  <c r="AB14" i="2" s="1"/>
  <c r="AB15" i="2" s="1"/>
  <c r="AC11" i="2" s="1"/>
  <c r="AB44" i="2"/>
  <c r="AC12" i="2"/>
  <c r="AC43" i="2"/>
  <c r="AB45" i="2"/>
  <c r="AB46" i="2" s="1"/>
  <c r="AC42" i="2" s="1"/>
  <c r="O23" i="2"/>
  <c r="N25" i="2"/>
  <c r="N26" i="2" s="1"/>
  <c r="O22" i="2" s="1"/>
  <c r="D42" i="3" l="1"/>
  <c r="G42" i="3"/>
  <c r="C43" i="3" s="1"/>
  <c r="O24" i="2"/>
  <c r="AC44" i="2"/>
  <c r="AC45" i="2" s="1"/>
  <c r="AC46" i="2" s="1"/>
  <c r="AD42" i="2" s="1"/>
  <c r="AC13" i="2"/>
  <c r="AD12" i="2"/>
  <c r="AC14" i="2"/>
  <c r="AC15" i="2" s="1"/>
  <c r="AD11" i="2" s="1"/>
  <c r="P23" i="2"/>
  <c r="O25" i="2"/>
  <c r="O26" i="2" s="1"/>
  <c r="P22" i="2" s="1"/>
  <c r="AD43" i="2"/>
  <c r="G43" i="3" l="1"/>
  <c r="C44" i="3" s="1"/>
  <c r="D43" i="3"/>
  <c r="P26" i="2"/>
  <c r="Q22" i="2" s="1"/>
  <c r="P24" i="2"/>
  <c r="AD44" i="2"/>
  <c r="AD45" i="2" s="1"/>
  <c r="AD46" i="2" s="1"/>
  <c r="AE42" i="2" s="1"/>
  <c r="AD13" i="2"/>
  <c r="AD14" i="2" s="1"/>
  <c r="AD15" i="2" s="1"/>
  <c r="AE11" i="2" s="1"/>
  <c r="AE12" i="2"/>
  <c r="AE43" i="2"/>
  <c r="P25" i="2"/>
  <c r="Q23" i="2"/>
  <c r="D44" i="3" l="1"/>
  <c r="G44" i="3"/>
  <c r="C45" i="3" s="1"/>
  <c r="AE13" i="2"/>
  <c r="AE44" i="2"/>
  <c r="AE46" i="2"/>
  <c r="AF42" i="2" s="1"/>
  <c r="Q24" i="2"/>
  <c r="Q25" i="2"/>
  <c r="Q26" i="2" s="1"/>
  <c r="R22" i="2" s="1"/>
  <c r="R23" i="2"/>
  <c r="AF43" i="2"/>
  <c r="AE45" i="2"/>
  <c r="AE14" i="2"/>
  <c r="AE15" i="2" s="1"/>
  <c r="AF11" i="2" s="1"/>
  <c r="AF12" i="2"/>
  <c r="G45" i="3" l="1"/>
  <c r="C46" i="3" s="1"/>
  <c r="D45" i="3"/>
  <c r="AF13" i="2"/>
  <c r="R24" i="2"/>
  <c r="AF14" i="2"/>
  <c r="AF15" i="2" s="1"/>
  <c r="AG11" i="2" s="1"/>
  <c r="AG12" i="2"/>
  <c r="S23" i="2"/>
  <c r="R25" i="2"/>
  <c r="R26" i="2" s="1"/>
  <c r="S22" i="2" s="1"/>
  <c r="AF44" i="2"/>
  <c r="AG43" i="2"/>
  <c r="AF45" i="2"/>
  <c r="AF46" i="2" s="1"/>
  <c r="AG42" i="2" s="1"/>
  <c r="D46" i="3" l="1"/>
  <c r="G46" i="3"/>
  <c r="C47" i="3" s="1"/>
  <c r="AG44" i="2"/>
  <c r="AG13" i="2"/>
  <c r="AG15" i="2"/>
  <c r="AH11" i="2" s="1"/>
  <c r="S24" i="2"/>
  <c r="S25" i="2"/>
  <c r="S26" i="2" s="1"/>
  <c r="T22" i="2" s="1"/>
  <c r="T23" i="2"/>
  <c r="AH12" i="2"/>
  <c r="AG14" i="2"/>
  <c r="AG45" i="2"/>
  <c r="AG46" i="2" s="1"/>
  <c r="AH42" i="2" s="1"/>
  <c r="AH43" i="2"/>
  <c r="G47" i="3" l="1"/>
  <c r="C48" i="3" s="1"/>
  <c r="D47" i="3"/>
  <c r="AH44" i="2"/>
  <c r="T24" i="2"/>
  <c r="AI43" i="2"/>
  <c r="AH45" i="2"/>
  <c r="AH46" i="2" s="1"/>
  <c r="AI42" i="2" s="1"/>
  <c r="U23" i="2"/>
  <c r="T25" i="2"/>
  <c r="T26" i="2" s="1"/>
  <c r="U22" i="2" s="1"/>
  <c r="AH13" i="2"/>
  <c r="AI12" i="2"/>
  <c r="AH14" i="2"/>
  <c r="AH15" i="2" s="1"/>
  <c r="AI11" i="2" s="1"/>
  <c r="D48" i="3" l="1"/>
  <c r="G48" i="3"/>
  <c r="C49" i="3" s="1"/>
  <c r="AI44" i="2"/>
  <c r="U24" i="2"/>
  <c r="U25" i="2" s="1"/>
  <c r="U26" i="2" s="1"/>
  <c r="V22" i="2" s="1"/>
  <c r="AI13" i="2"/>
  <c r="AJ12" i="2"/>
  <c r="AI14" i="2"/>
  <c r="AI15" i="2" s="1"/>
  <c r="AJ11" i="2" s="1"/>
  <c r="V23" i="2"/>
  <c r="AJ43" i="2"/>
  <c r="AI45" i="2"/>
  <c r="AI46" i="2" s="1"/>
  <c r="AJ42" i="2" s="1"/>
  <c r="G49" i="3" l="1"/>
  <c r="C50" i="3" s="1"/>
  <c r="D49" i="3"/>
  <c r="AJ44" i="2"/>
  <c r="V24" i="2"/>
  <c r="AJ13" i="2"/>
  <c r="AK43" i="2"/>
  <c r="AJ45" i="2"/>
  <c r="AJ46" i="2" s="1"/>
  <c r="AK42" i="2" s="1"/>
  <c r="AK12" i="2"/>
  <c r="AJ14" i="2"/>
  <c r="AJ15" i="2" s="1"/>
  <c r="AK11" i="2" s="1"/>
  <c r="W23" i="2"/>
  <c r="V25" i="2"/>
  <c r="V26" i="2" s="1"/>
  <c r="W22" i="2" s="1"/>
  <c r="D50" i="3" l="1"/>
  <c r="G50" i="3"/>
  <c r="C51" i="3" s="1"/>
  <c r="AK13" i="2"/>
  <c r="W24" i="2"/>
  <c r="AK44" i="2"/>
  <c r="AK45" i="2" s="1"/>
  <c r="AK46" i="2" s="1"/>
  <c r="AL42" i="2" s="1"/>
  <c r="X23" i="2"/>
  <c r="W25" i="2"/>
  <c r="W26" i="2" s="1"/>
  <c r="X22" i="2" s="1"/>
  <c r="AL43" i="2"/>
  <c r="AL12" i="2"/>
  <c r="AK14" i="2"/>
  <c r="AK15" i="2" s="1"/>
  <c r="AL11" i="2" s="1"/>
  <c r="G51" i="3" l="1"/>
  <c r="C52" i="3" s="1"/>
  <c r="D51" i="3"/>
  <c r="AL13" i="2"/>
  <c r="AL14" i="2" s="1"/>
  <c r="AL15" i="2" s="1"/>
  <c r="AM11" i="2" s="1"/>
  <c r="AL44" i="2"/>
  <c r="AL45" i="2" s="1"/>
  <c r="AL46" i="2" s="1"/>
  <c r="AM42" i="2" s="1"/>
  <c r="X24" i="2"/>
  <c r="X25" i="2" s="1"/>
  <c r="X26" i="2" s="1"/>
  <c r="Y22" i="2" s="1"/>
  <c r="AM12" i="2"/>
  <c r="Y23" i="2"/>
  <c r="AM43" i="2"/>
  <c r="D52" i="3" l="1"/>
  <c r="G52" i="3"/>
  <c r="C53" i="3" s="1"/>
  <c r="Y24" i="2"/>
  <c r="AM44" i="2"/>
  <c r="AM13" i="2"/>
  <c r="AM15" i="2"/>
  <c r="AN11" i="2" s="1"/>
  <c r="AN43" i="2"/>
  <c r="AM45" i="2"/>
  <c r="AM46" i="2" s="1"/>
  <c r="AN42" i="2" s="1"/>
  <c r="AM14" i="2"/>
  <c r="AN12" i="2"/>
  <c r="Z23" i="2"/>
  <c r="Y25" i="2"/>
  <c r="Y26" i="2" s="1"/>
  <c r="Z22" i="2" s="1"/>
  <c r="G53" i="3" l="1"/>
  <c r="C54" i="3" s="1"/>
  <c r="D53" i="3"/>
  <c r="Z24" i="2"/>
  <c r="Z25" i="2" s="1"/>
  <c r="Z26" i="2" s="1"/>
  <c r="AA22" i="2" s="1"/>
  <c r="AN44" i="2"/>
  <c r="AA23" i="2"/>
  <c r="AO43" i="2"/>
  <c r="AN45" i="2"/>
  <c r="AN46" i="2" s="1"/>
  <c r="AO42" i="2" s="1"/>
  <c r="AO12" i="2"/>
  <c r="AN13" i="2"/>
  <c r="AN14" i="2" s="1"/>
  <c r="AN15" i="2" s="1"/>
  <c r="AO11" i="2" s="1"/>
  <c r="D54" i="3" l="1"/>
  <c r="G54" i="3"/>
  <c r="C55" i="3" s="1"/>
  <c r="AO13" i="2"/>
  <c r="AO44" i="2"/>
  <c r="AO46" i="2"/>
  <c r="AP42" i="2" s="1"/>
  <c r="AA24" i="2"/>
  <c r="AO45" i="2"/>
  <c r="AP43" i="2"/>
  <c r="AP12" i="2"/>
  <c r="AO14" i="2"/>
  <c r="AO15" i="2" s="1"/>
  <c r="AP11" i="2" s="1"/>
  <c r="AA25" i="2"/>
  <c r="AA26" i="2" s="1"/>
  <c r="AB22" i="2" s="1"/>
  <c r="AB23" i="2"/>
  <c r="G55" i="3" l="1"/>
  <c r="C56" i="3" s="1"/>
  <c r="D55" i="3"/>
  <c r="AP13" i="2"/>
  <c r="AB24" i="2"/>
  <c r="AB25" i="2" s="1"/>
  <c r="AB26" i="2" s="1"/>
  <c r="AC22" i="2" s="1"/>
  <c r="AC23" i="2"/>
  <c r="AP45" i="2"/>
  <c r="AP46" i="2" s="1"/>
  <c r="AQ42" i="2" s="1"/>
  <c r="AQ43" i="2"/>
  <c r="AP44" i="2"/>
  <c r="AQ12" i="2"/>
  <c r="AP14" i="2"/>
  <c r="AP15" i="2" s="1"/>
  <c r="AQ11" i="2" s="1"/>
  <c r="D56" i="3" l="1"/>
  <c r="G56" i="3"/>
  <c r="C57" i="3" s="1"/>
  <c r="AQ13" i="2"/>
  <c r="AQ44" i="2"/>
  <c r="AC24" i="2"/>
  <c r="AR43" i="2"/>
  <c r="AQ45" i="2"/>
  <c r="AQ46" i="2" s="1"/>
  <c r="AR42" i="2" s="1"/>
  <c r="AR12" i="2"/>
  <c r="AQ14" i="2"/>
  <c r="AQ15" i="2" s="1"/>
  <c r="AR11" i="2" s="1"/>
  <c r="AC25" i="2"/>
  <c r="AC26" i="2" s="1"/>
  <c r="AD22" i="2" s="1"/>
  <c r="AD23" i="2"/>
  <c r="G57" i="3" l="1"/>
  <c r="C58" i="3" s="1"/>
  <c r="D57" i="3"/>
  <c r="AD24" i="2"/>
  <c r="AR13" i="2"/>
  <c r="AR15" i="2"/>
  <c r="AS11" i="2" s="1"/>
  <c r="AR46" i="2"/>
  <c r="AS42" i="2" s="1"/>
  <c r="AR44" i="2"/>
  <c r="AD25" i="2"/>
  <c r="AD26" i="2" s="1"/>
  <c r="AE22" i="2" s="1"/>
  <c r="AE23" i="2"/>
  <c r="AS43" i="2"/>
  <c r="AR45" i="2"/>
  <c r="AR14" i="2"/>
  <c r="AS12" i="2"/>
  <c r="D58" i="3" l="1"/>
  <c r="G58" i="3"/>
  <c r="C59" i="3" s="1"/>
  <c r="AE24" i="2"/>
  <c r="AS14" i="2"/>
  <c r="AS15" i="2" s="1"/>
  <c r="AT11" i="2" s="1"/>
  <c r="AT12" i="2"/>
  <c r="AS13" i="2"/>
  <c r="AF23" i="2"/>
  <c r="AE25" i="2"/>
  <c r="AE26" i="2" s="1"/>
  <c r="AF22" i="2" s="1"/>
  <c r="AT43" i="2"/>
  <c r="AS44" i="2"/>
  <c r="AS45" i="2" s="1"/>
  <c r="AS46" i="2" s="1"/>
  <c r="AT42" i="2" s="1"/>
  <c r="G59" i="3" l="1"/>
  <c r="D59" i="3"/>
  <c r="AT44" i="2"/>
  <c r="AT45" i="2" s="1"/>
  <c r="AT46" i="2" s="1"/>
  <c r="AU42" i="2" s="1"/>
  <c r="AF24" i="2"/>
  <c r="AF25" i="2" s="1"/>
  <c r="AF26" i="2" s="1"/>
  <c r="AG22" i="2" s="1"/>
  <c r="AT13" i="2"/>
  <c r="AG23" i="2"/>
  <c r="AU43" i="2"/>
  <c r="AT14" i="2"/>
  <c r="AT15" i="2" s="1"/>
  <c r="AU11" i="2" s="1"/>
  <c r="AU12" i="2"/>
  <c r="AG24" i="2" l="1"/>
  <c r="AU13" i="2"/>
  <c r="AU14" i="2" s="1"/>
  <c r="AU15" i="2" s="1"/>
  <c r="AV11" i="2" s="1"/>
  <c r="AU44" i="2"/>
  <c r="AV12" i="2"/>
  <c r="AG25" i="2"/>
  <c r="AG26" i="2" s="1"/>
  <c r="AH22" i="2" s="1"/>
  <c r="AH23" i="2"/>
  <c r="AV43" i="2"/>
  <c r="AU45" i="2"/>
  <c r="AU46" i="2" s="1"/>
  <c r="AV42" i="2" s="1"/>
  <c r="AV44" i="2" l="1"/>
  <c r="AV13" i="2"/>
  <c r="AH24" i="2"/>
  <c r="AW12" i="2"/>
  <c r="AV14" i="2"/>
  <c r="AV15" i="2" s="1"/>
  <c r="AW11" i="2" s="1"/>
  <c r="AW43" i="2"/>
  <c r="AV45" i="2"/>
  <c r="AV46" i="2" s="1"/>
  <c r="AW42" i="2" s="1"/>
  <c r="AI23" i="2"/>
  <c r="AH25" i="2"/>
  <c r="AH26" i="2" s="1"/>
  <c r="AI22" i="2" s="1"/>
  <c r="AW44" i="2" l="1"/>
  <c r="AI24" i="2"/>
  <c r="AW13" i="2"/>
  <c r="AJ23" i="2"/>
  <c r="AI25" i="2"/>
  <c r="AI26" i="2" s="1"/>
  <c r="AJ22" i="2" s="1"/>
  <c r="AX12" i="2"/>
  <c r="AW14" i="2"/>
  <c r="AW15" i="2" s="1"/>
  <c r="AX11" i="2" s="1"/>
  <c r="AW45" i="2"/>
  <c r="AW46" i="2" s="1"/>
  <c r="AX42" i="2" s="1"/>
  <c r="AX43" i="2"/>
  <c r="AX44" i="2" l="1"/>
  <c r="AX13" i="2"/>
  <c r="AJ24" i="2"/>
  <c r="AJ25" i="2" s="1"/>
  <c r="AJ26" i="2" s="1"/>
  <c r="AK22" i="2" s="1"/>
  <c r="AX45" i="2"/>
  <c r="AX46" i="2" s="1"/>
  <c r="AY42" i="2" s="1"/>
  <c r="AY43" i="2"/>
  <c r="AK23" i="2"/>
  <c r="AY12" i="2"/>
  <c r="AX14" i="2"/>
  <c r="AX15" i="2" s="1"/>
  <c r="AY11" i="2" s="1"/>
  <c r="AY13" i="2" l="1"/>
  <c r="AY14" i="2" s="1"/>
  <c r="AY15" i="2" s="1"/>
  <c r="AZ11" i="2" s="1"/>
  <c r="AY44" i="2"/>
  <c r="AK24" i="2"/>
  <c r="AZ43" i="2"/>
  <c r="AY45" i="2"/>
  <c r="AY46" i="2" s="1"/>
  <c r="AZ42" i="2" s="1"/>
  <c r="AZ12" i="2"/>
  <c r="AL23" i="2"/>
  <c r="AK25" i="2"/>
  <c r="AK26" i="2" s="1"/>
  <c r="AL22" i="2" s="1"/>
  <c r="AL24" i="2" l="1"/>
  <c r="AZ44" i="2"/>
  <c r="AZ45" i="2" s="1"/>
  <c r="AZ46" i="2" s="1"/>
  <c r="BA42" i="2" s="1"/>
  <c r="AZ13" i="2"/>
  <c r="AM23" i="2"/>
  <c r="AL25" i="2"/>
  <c r="AL26" i="2" s="1"/>
  <c r="AM22" i="2" s="1"/>
  <c r="BA43" i="2"/>
  <c r="BA12" i="2"/>
  <c r="AZ14" i="2"/>
  <c r="AZ15" i="2" s="1"/>
  <c r="BA11" i="2" s="1"/>
  <c r="BA44" i="2" l="1"/>
  <c r="BA13" i="2"/>
  <c r="BA14" i="2" s="1"/>
  <c r="BA15" i="2" s="1"/>
  <c r="BB11" i="2" s="1"/>
  <c r="AM24" i="2"/>
  <c r="AM25" i="2" s="1"/>
  <c r="AM26" i="2" s="1"/>
  <c r="AN22" i="2" s="1"/>
  <c r="BB12" i="2"/>
  <c r="AN23" i="2"/>
  <c r="BA45" i="2"/>
  <c r="BA46" i="2" s="1"/>
  <c r="BB42" i="2" s="1"/>
  <c r="BB43" i="2"/>
  <c r="AN24" i="2" l="1"/>
  <c r="BB44" i="2"/>
  <c r="BB13" i="2"/>
  <c r="BB15" i="2"/>
  <c r="BC11" i="2" s="1"/>
  <c r="BB45" i="2"/>
  <c r="BB46" i="2" s="1"/>
  <c r="BC42" i="2" s="1"/>
  <c r="BC43" i="2"/>
  <c r="BB14" i="2"/>
  <c r="BC12" i="2"/>
  <c r="AN25" i="2"/>
  <c r="AN26" i="2" s="1"/>
  <c r="AO22" i="2" s="1"/>
  <c r="AO23" i="2"/>
  <c r="AO24" i="2" l="1"/>
  <c r="BC44" i="2"/>
  <c r="BC45" i="2" s="1"/>
  <c r="BC46" i="2" s="1"/>
  <c r="BD42" i="2" s="1"/>
  <c r="BD12" i="2"/>
  <c r="AP23" i="2"/>
  <c r="AO25" i="2"/>
  <c r="AO26" i="2" s="1"/>
  <c r="AP22" i="2" s="1"/>
  <c r="BD43" i="2"/>
  <c r="BC13" i="2"/>
  <c r="BC14" i="2" s="1"/>
  <c r="BC15" i="2" s="1"/>
  <c r="BD11" i="2" s="1"/>
  <c r="BD13" i="2" l="1"/>
  <c r="BD44" i="2"/>
  <c r="AP24" i="2"/>
  <c r="BE12" i="2"/>
  <c r="BD14" i="2"/>
  <c r="BD15" i="2" s="1"/>
  <c r="BE11" i="2" s="1"/>
  <c r="AQ23" i="2"/>
  <c r="AP25" i="2"/>
  <c r="AP26" i="2" s="1"/>
  <c r="AQ22" i="2" s="1"/>
  <c r="BE43" i="2"/>
  <c r="BD45" i="2"/>
  <c r="BD46" i="2" s="1"/>
  <c r="BE42" i="2" s="1"/>
  <c r="AQ24" i="2" l="1"/>
  <c r="BE44" i="2"/>
  <c r="BE45" i="2" s="1"/>
  <c r="BE46" i="2" s="1"/>
  <c r="BF42" i="2" s="1"/>
  <c r="BE13" i="2"/>
  <c r="BF12" i="2"/>
  <c r="BE14" i="2"/>
  <c r="BE15" i="2" s="1"/>
  <c r="BF11" i="2" s="1"/>
  <c r="BF43" i="2"/>
  <c r="AQ25" i="2"/>
  <c r="AQ26" i="2" s="1"/>
  <c r="AR22" i="2" s="1"/>
  <c r="AR23" i="2"/>
  <c r="BF44" i="2" l="1"/>
  <c r="BF46" i="2"/>
  <c r="BG42" i="2" s="1"/>
  <c r="AR24" i="2"/>
  <c r="AR25" i="2" s="1"/>
  <c r="AR26" i="2" s="1"/>
  <c r="AS22" i="2" s="1"/>
  <c r="BF13" i="2"/>
  <c r="AS23" i="2"/>
  <c r="BF45" i="2"/>
  <c r="BG43" i="2"/>
  <c r="BG12" i="2"/>
  <c r="BF14" i="2"/>
  <c r="BF15" i="2" s="1"/>
  <c r="BG11" i="2" s="1"/>
  <c r="AS24" i="2" l="1"/>
  <c r="AS26" i="2"/>
  <c r="AT22" i="2" s="1"/>
  <c r="BG13" i="2"/>
  <c r="BG14" i="2" s="1"/>
  <c r="BG15" i="2" s="1"/>
  <c r="BH11" i="2" s="1"/>
  <c r="AS25" i="2"/>
  <c r="AT23" i="2"/>
  <c r="BH12" i="2"/>
  <c r="BG44" i="2"/>
  <c r="BH43" i="2"/>
  <c r="BG45" i="2"/>
  <c r="BG46" i="2" s="1"/>
  <c r="BH42" i="2" s="1"/>
  <c r="BH13" i="2" l="1"/>
  <c r="BH44" i="2"/>
  <c r="BH45" i="2" s="1"/>
  <c r="BH46" i="2" s="1"/>
  <c r="BI42" i="2" s="1"/>
  <c r="BI43" i="2"/>
  <c r="BI12" i="2"/>
  <c r="BH14" i="2"/>
  <c r="BH15" i="2" s="1"/>
  <c r="BI11" i="2" s="1"/>
  <c r="AU23" i="2"/>
  <c r="AT24" i="2"/>
  <c r="AT25" i="2" s="1"/>
  <c r="AT26" i="2" s="1"/>
  <c r="AU22" i="2" s="1"/>
  <c r="BI44" i="2" l="1"/>
  <c r="BI45" i="2" s="1"/>
  <c r="BI46" i="2" s="1"/>
  <c r="BJ42" i="2" s="1"/>
  <c r="AU24" i="2"/>
  <c r="AU26" i="2"/>
  <c r="AV22" i="2" s="1"/>
  <c r="BI13" i="2"/>
  <c r="BI14" i="2"/>
  <c r="BI15" i="2" s="1"/>
  <c r="BJ11" i="2" s="1"/>
  <c r="BJ12" i="2"/>
  <c r="BJ43" i="2"/>
  <c r="AU25" i="2"/>
  <c r="AV23" i="2"/>
  <c r="BJ13" i="2" l="1"/>
  <c r="BJ44" i="2"/>
  <c r="BJ45" i="2" s="1"/>
  <c r="BJ46" i="2" s="1"/>
  <c r="BK42" i="2" s="1"/>
  <c r="AW23" i="2"/>
  <c r="BJ14" i="2"/>
  <c r="BJ15" i="2" s="1"/>
  <c r="BK11" i="2" s="1"/>
  <c r="BK12" i="2"/>
  <c r="AV24" i="2"/>
  <c r="AV25" i="2" s="1"/>
  <c r="AV26" i="2" s="1"/>
  <c r="AW22" i="2" s="1"/>
  <c r="BK43" i="2"/>
  <c r="BK13" i="2" l="1"/>
  <c r="AW24" i="2"/>
  <c r="AW26" i="2"/>
  <c r="AX22" i="2" s="1"/>
  <c r="BK44" i="2"/>
  <c r="AW25" i="2"/>
  <c r="AX23" i="2"/>
  <c r="BL43" i="2"/>
  <c r="BK45" i="2"/>
  <c r="BK46" i="2" s="1"/>
  <c r="BL42" i="2" s="1"/>
  <c r="BL12" i="2"/>
  <c r="BK14" i="2"/>
  <c r="BK15" i="2" s="1"/>
  <c r="BL11" i="2" s="1"/>
  <c r="BL44" i="2" l="1"/>
  <c r="BL13" i="2"/>
  <c r="BL14" i="2" s="1"/>
  <c r="BL15" i="2" s="1"/>
  <c r="BM11" i="2" s="1"/>
  <c r="AX24" i="2"/>
  <c r="BM12" i="2"/>
  <c r="AY23" i="2"/>
  <c r="AX25" i="2"/>
  <c r="AX26" i="2" s="1"/>
  <c r="AY22" i="2" s="1"/>
  <c r="BL45" i="2"/>
  <c r="BL46" i="2" s="1"/>
  <c r="BM42" i="2" s="1"/>
  <c r="BM43" i="2"/>
  <c r="BM44" i="2" l="1"/>
  <c r="AY24" i="2"/>
  <c r="BM13" i="2"/>
  <c r="BN43" i="2"/>
  <c r="BM45" i="2"/>
  <c r="BM46" i="2" s="1"/>
  <c r="BN42" i="2" s="1"/>
  <c r="BN12" i="2"/>
  <c r="BM14" i="2"/>
  <c r="BM15" i="2" s="1"/>
  <c r="BN11" i="2" s="1"/>
  <c r="AZ23" i="2"/>
  <c r="AY25" i="2"/>
  <c r="AY26" i="2" s="1"/>
  <c r="AZ22" i="2" s="1"/>
  <c r="AZ24" i="2" l="1"/>
  <c r="BN13" i="2"/>
  <c r="BN15" i="2"/>
  <c r="BO11" i="2" s="1"/>
  <c r="BN44" i="2"/>
  <c r="BA23" i="2"/>
  <c r="AZ25" i="2"/>
  <c r="AZ26" i="2" s="1"/>
  <c r="BA22" i="2" s="1"/>
  <c r="BO43" i="2"/>
  <c r="BN45" i="2"/>
  <c r="BN46" i="2" s="1"/>
  <c r="BO42" i="2" s="1"/>
  <c r="BN14" i="2"/>
  <c r="BO12" i="2"/>
  <c r="BO44" i="2" l="1"/>
  <c r="BA24" i="2"/>
  <c r="BA25" i="2" s="1"/>
  <c r="BA26" i="2" s="1"/>
  <c r="BB22" i="2" s="1"/>
  <c r="BP12" i="2"/>
  <c r="BO13" i="2"/>
  <c r="BO14" i="2" s="1"/>
  <c r="BO15" i="2" s="1"/>
  <c r="BP11" i="2" s="1"/>
  <c r="BB23" i="2"/>
  <c r="BP43" i="2"/>
  <c r="BO45" i="2"/>
  <c r="BO46" i="2" s="1"/>
  <c r="BP42" i="2" s="1"/>
  <c r="BP13" i="2" l="1"/>
  <c r="BP44" i="2"/>
  <c r="BP45" i="2" s="1"/>
  <c r="BP46" i="2" s="1"/>
  <c r="BQ42" i="2" s="1"/>
  <c r="BB24" i="2"/>
  <c r="BQ12" i="2"/>
  <c r="BP14" i="2"/>
  <c r="BP15" i="2" s="1"/>
  <c r="BQ11" i="2" s="1"/>
  <c r="BQ43" i="2"/>
  <c r="BC23" i="2"/>
  <c r="BB25" i="2"/>
  <c r="BB26" i="2" s="1"/>
  <c r="BC22" i="2" s="1"/>
  <c r="BC24" i="2" l="1"/>
  <c r="BQ44" i="2"/>
  <c r="BQ13" i="2"/>
  <c r="BC25" i="2"/>
  <c r="BC26" i="2" s="1"/>
  <c r="BD22" i="2" s="1"/>
  <c r="BD23" i="2"/>
  <c r="BR12" i="2"/>
  <c r="BQ14" i="2"/>
  <c r="BQ15" i="2" s="1"/>
  <c r="BR11" i="2" s="1"/>
  <c r="BR43" i="2"/>
  <c r="BQ45" i="2"/>
  <c r="BQ46" i="2" s="1"/>
  <c r="BR42" i="2" s="1"/>
  <c r="BD24" i="2" l="1"/>
  <c r="BR13" i="2"/>
  <c r="BR44" i="2"/>
  <c r="BR46" i="2"/>
  <c r="BS42" i="2" s="1"/>
  <c r="BD25" i="2"/>
  <c r="BD26" i="2" s="1"/>
  <c r="BE22" i="2" s="1"/>
  <c r="BE23" i="2"/>
  <c r="BR45" i="2"/>
  <c r="BS43" i="2"/>
  <c r="BS12" i="2"/>
  <c r="BR14" i="2"/>
  <c r="BR15" i="2" s="1"/>
  <c r="BS11" i="2" s="1"/>
  <c r="BS13" i="2" l="1"/>
  <c r="BE24" i="2"/>
  <c r="BE25" i="2" s="1"/>
  <c r="BE26" i="2" s="1"/>
  <c r="BF22" i="2" s="1"/>
  <c r="BF23" i="2"/>
  <c r="BS14" i="2"/>
  <c r="BS15" i="2" s="1"/>
  <c r="BT11" i="2" s="1"/>
  <c r="BT12" i="2"/>
  <c r="BT43" i="2"/>
  <c r="BS44" i="2"/>
  <c r="BS45" i="2" s="1"/>
  <c r="BS46" i="2" s="1"/>
  <c r="BT42" i="2" s="1"/>
  <c r="BT13" i="2" l="1"/>
  <c r="BT44" i="2"/>
  <c r="BT46" i="2"/>
  <c r="BU42" i="2" s="1"/>
  <c r="BF24" i="2"/>
  <c r="BU12" i="2"/>
  <c r="BT14" i="2"/>
  <c r="BT15" i="2" s="1"/>
  <c r="BU11" i="2" s="1"/>
  <c r="BG23" i="2"/>
  <c r="BF25" i="2"/>
  <c r="BF26" i="2" s="1"/>
  <c r="BG22" i="2" s="1"/>
  <c r="BT45" i="2"/>
  <c r="BU43" i="2"/>
  <c r="BG24" i="2" l="1"/>
  <c r="BU13" i="2"/>
  <c r="BU14" i="2" s="1"/>
  <c r="BU15" i="2" s="1"/>
  <c r="BV11" i="2" s="1"/>
  <c r="BV43" i="2"/>
  <c r="BU44" i="2"/>
  <c r="BU45" i="2" s="1"/>
  <c r="BU46" i="2" s="1"/>
  <c r="BV42" i="2" s="1"/>
  <c r="BV12" i="2"/>
  <c r="BH23" i="2"/>
  <c r="BG25" i="2"/>
  <c r="BG26" i="2" s="1"/>
  <c r="BH22" i="2" s="1"/>
  <c r="BV44" i="2" l="1"/>
  <c r="BV46" i="2"/>
  <c r="BW42" i="2" s="1"/>
  <c r="BH24" i="2"/>
  <c r="BH26" i="2"/>
  <c r="BI22" i="2" s="1"/>
  <c r="BV13" i="2"/>
  <c r="BH25" i="2"/>
  <c r="BI23" i="2"/>
  <c r="BV45" i="2"/>
  <c r="BW43" i="2"/>
  <c r="BW12" i="2"/>
  <c r="BV14" i="2"/>
  <c r="BV15" i="2" s="1"/>
  <c r="BW11" i="2" s="1"/>
  <c r="BW13" i="2" l="1"/>
  <c r="BJ23" i="2"/>
  <c r="BI25" i="2"/>
  <c r="BI26" i="2" s="1"/>
  <c r="BJ22" i="2" s="1"/>
  <c r="BI24" i="2"/>
  <c r="BW14" i="2"/>
  <c r="BW15" i="2" s="1"/>
  <c r="BX11" i="2" s="1"/>
  <c r="BX12" i="2"/>
  <c r="BX43" i="2"/>
  <c r="BW44" i="2"/>
  <c r="BW45" i="2" s="1"/>
  <c r="BW46" i="2" s="1"/>
  <c r="BX42" i="2" s="1"/>
  <c r="BX44" i="2" l="1"/>
  <c r="BJ24" i="2"/>
  <c r="BJ26" i="2"/>
  <c r="BK22" i="2" s="1"/>
  <c r="BX13" i="2"/>
  <c r="BY12" i="2"/>
  <c r="BX14" i="2"/>
  <c r="BX15" i="2" s="1"/>
  <c r="BY11" i="2" s="1"/>
  <c r="BK23" i="2"/>
  <c r="BJ25" i="2"/>
  <c r="BX45" i="2"/>
  <c r="BX46" i="2" s="1"/>
  <c r="BY42" i="2" s="1"/>
  <c r="BY43" i="2"/>
  <c r="BY13" i="2" l="1"/>
  <c r="BY14" i="2" s="1"/>
  <c r="BY15" i="2" s="1"/>
  <c r="BZ11" i="2" s="1"/>
  <c r="BY44" i="2"/>
  <c r="BY45" i="2" s="1"/>
  <c r="BY46" i="2" s="1"/>
  <c r="BZ42" i="2" s="1"/>
  <c r="BZ43" i="2"/>
  <c r="BK24" i="2"/>
  <c r="BK25" i="2" s="1"/>
  <c r="BK26" i="2" s="1"/>
  <c r="BL22" i="2" s="1"/>
  <c r="BZ12" i="2"/>
  <c r="BL23" i="2"/>
  <c r="BZ44" i="2" l="1"/>
  <c r="BL24" i="2"/>
  <c r="BL26" i="2"/>
  <c r="BM22" i="2" s="1"/>
  <c r="BZ13" i="2"/>
  <c r="BZ14" i="2" s="1"/>
  <c r="BZ15" i="2" s="1"/>
  <c r="CA11" i="2" s="1"/>
  <c r="BL25" i="2"/>
  <c r="BM23" i="2"/>
  <c r="CA12" i="2"/>
  <c r="CA43" i="2"/>
  <c r="BZ45" i="2"/>
  <c r="BZ46" i="2" s="1"/>
  <c r="CA42" i="2" s="1"/>
  <c r="CA13" i="2" l="1"/>
  <c r="CA44" i="2"/>
  <c r="BM24" i="2"/>
  <c r="CB43" i="2"/>
  <c r="CA45" i="2"/>
  <c r="CA46" i="2" s="1"/>
  <c r="CB42" i="2" s="1"/>
  <c r="BN23" i="2"/>
  <c r="BM25" i="2"/>
  <c r="BM26" i="2" s="1"/>
  <c r="BN22" i="2" s="1"/>
  <c r="CA14" i="2"/>
  <c r="CA15" i="2" s="1"/>
  <c r="CB11" i="2" s="1"/>
  <c r="CB12" i="2"/>
  <c r="CB13" i="2" l="1"/>
  <c r="BN24" i="2"/>
  <c r="CB44" i="2"/>
  <c r="CC12" i="2"/>
  <c r="CB14" i="2"/>
  <c r="CB15" i="2" s="1"/>
  <c r="CC11" i="2" s="1"/>
  <c r="CC43" i="2"/>
  <c r="CB45" i="2"/>
  <c r="CB46" i="2" s="1"/>
  <c r="CC42" i="2" s="1"/>
  <c r="BO23" i="2"/>
  <c r="BN25" i="2"/>
  <c r="BN26" i="2" s="1"/>
  <c r="BO22" i="2" s="1"/>
  <c r="CC44" i="2" l="1"/>
  <c r="BO24" i="2"/>
  <c r="CC13" i="2"/>
  <c r="CC14" i="2" s="1"/>
  <c r="CC15" i="2" s="1"/>
  <c r="CD11" i="2" s="1"/>
  <c r="BP23" i="2"/>
  <c r="BO25" i="2"/>
  <c r="BO26" i="2" s="1"/>
  <c r="BP22" i="2" s="1"/>
  <c r="CD12" i="2"/>
  <c r="CC45" i="2"/>
  <c r="CC46" i="2" s="1"/>
  <c r="CD42" i="2" s="1"/>
  <c r="CD43" i="2"/>
  <c r="CD44" i="2" l="1"/>
  <c r="CD13" i="2"/>
  <c r="BP24" i="2"/>
  <c r="CD45" i="2"/>
  <c r="CD46" i="2" s="1"/>
  <c r="CE42" i="2" s="1"/>
  <c r="CE43" i="2"/>
  <c r="BQ23" i="2"/>
  <c r="BP25" i="2"/>
  <c r="BP26" i="2" s="1"/>
  <c r="BQ22" i="2" s="1"/>
  <c r="CE12" i="2"/>
  <c r="CD14" i="2"/>
  <c r="CD15" i="2" s="1"/>
  <c r="CE11" i="2" s="1"/>
  <c r="CE44" i="2" l="1"/>
  <c r="BQ24" i="2"/>
  <c r="BQ25" i="2" s="1"/>
  <c r="BQ26" i="2" s="1"/>
  <c r="BR22" i="2" s="1"/>
  <c r="CE13" i="2"/>
  <c r="CE14" i="2" s="1"/>
  <c r="CE15" i="2" s="1"/>
  <c r="CF11" i="2" s="1"/>
  <c r="CF43" i="2"/>
  <c r="CE45" i="2"/>
  <c r="CE46" i="2" s="1"/>
  <c r="CF42" i="2" s="1"/>
  <c r="CF12" i="2"/>
  <c r="BR23" i="2"/>
  <c r="CF13" i="2" l="1"/>
  <c r="BR24" i="2"/>
  <c r="BR25" i="2" s="1"/>
  <c r="BR26" i="2" s="1"/>
  <c r="BS22" i="2" s="1"/>
  <c r="CF44" i="2"/>
  <c r="BS23" i="2"/>
  <c r="CG43" i="2"/>
  <c r="CF45" i="2"/>
  <c r="CF46" i="2" s="1"/>
  <c r="CG42" i="2" s="1"/>
  <c r="CF14" i="2"/>
  <c r="CF15" i="2" s="1"/>
  <c r="CG11" i="2" s="1"/>
  <c r="CG12" i="2"/>
  <c r="CG13" i="2" l="1"/>
  <c r="CG14" i="2" s="1"/>
  <c r="CG15" i="2" s="1"/>
  <c r="CH11" i="2" s="1"/>
  <c r="CG44" i="2"/>
  <c r="CG46" i="2"/>
  <c r="CH42" i="2" s="1"/>
  <c r="BS24" i="2"/>
  <c r="BS25" i="2"/>
  <c r="BS26" i="2" s="1"/>
  <c r="BT22" i="2" s="1"/>
  <c r="BT23" i="2"/>
  <c r="CH12" i="2"/>
  <c r="CG45" i="2"/>
  <c r="CH43" i="2"/>
  <c r="BT24" i="2" l="1"/>
  <c r="CH13" i="2"/>
  <c r="BU23" i="2"/>
  <c r="BT25" i="2"/>
  <c r="BT26" i="2" s="1"/>
  <c r="BU22" i="2" s="1"/>
  <c r="CH45" i="2"/>
  <c r="CH46" i="2" s="1"/>
  <c r="CI42" i="2" s="1"/>
  <c r="CI43" i="2"/>
  <c r="CH44" i="2"/>
  <c r="CI12" i="2"/>
  <c r="CH14" i="2"/>
  <c r="CH15" i="2" s="1"/>
  <c r="CI11" i="2" s="1"/>
  <c r="BU24" i="2" l="1"/>
  <c r="CI13" i="2"/>
  <c r="CI14" i="2" s="1"/>
  <c r="CI15" i="2" s="1"/>
  <c r="CJ11" i="2" s="1"/>
  <c r="CI44" i="2"/>
  <c r="CJ43" i="2"/>
  <c r="CI45" i="2"/>
  <c r="CI46" i="2" s="1"/>
  <c r="CJ42" i="2" s="1"/>
  <c r="CJ12" i="2"/>
  <c r="BU25" i="2"/>
  <c r="BU26" i="2" s="1"/>
  <c r="BV22" i="2" s="1"/>
  <c r="BV23" i="2"/>
  <c r="CJ13" i="2" l="1"/>
  <c r="BV24" i="2"/>
  <c r="CJ44" i="2"/>
  <c r="CJ46" i="2"/>
  <c r="CK42" i="2" s="1"/>
  <c r="BW23" i="2"/>
  <c r="BV25" i="2"/>
  <c r="BV26" i="2" s="1"/>
  <c r="BW22" i="2" s="1"/>
  <c r="CJ45" i="2"/>
  <c r="CK43" i="2"/>
  <c r="CK12" i="2"/>
  <c r="CJ14" i="2"/>
  <c r="CJ15" i="2" s="1"/>
  <c r="CK11" i="2" s="1"/>
  <c r="CK13" i="2" l="1"/>
  <c r="BW24" i="2"/>
  <c r="BW25" i="2" s="1"/>
  <c r="BW26" i="2" s="1"/>
  <c r="BX22" i="2" s="1"/>
  <c r="BX23" i="2"/>
  <c r="CK44" i="2"/>
  <c r="CK46" i="2"/>
  <c r="CL42" i="2" s="1"/>
  <c r="CL12" i="2"/>
  <c r="CK14" i="2"/>
  <c r="CK15" i="2" s="1"/>
  <c r="CL11" i="2" s="1"/>
  <c r="CK45" i="2"/>
  <c r="CL43" i="2"/>
  <c r="CL13" i="2" l="1"/>
  <c r="BX24" i="2"/>
  <c r="BX25" i="2" s="1"/>
  <c r="BX26" i="2" s="1"/>
  <c r="BY22" i="2" s="1"/>
  <c r="CM43" i="2"/>
  <c r="CL44" i="2"/>
  <c r="CL45" i="2" s="1"/>
  <c r="CL46" i="2" s="1"/>
  <c r="CM42" i="2" s="1"/>
  <c r="BY23" i="2"/>
  <c r="CL14" i="2"/>
  <c r="CL15" i="2" s="1"/>
  <c r="CM11" i="2" s="1"/>
  <c r="CM12" i="2"/>
  <c r="CM13" i="2" l="1"/>
  <c r="CM44" i="2"/>
  <c r="BY24" i="2"/>
  <c r="BY26" i="2"/>
  <c r="BZ22" i="2" s="1"/>
  <c r="CM14" i="2"/>
  <c r="CM15" i="2" s="1"/>
  <c r="CN11" i="2" s="1"/>
  <c r="CN12" i="2"/>
  <c r="BY25" i="2"/>
  <c r="BZ23" i="2"/>
  <c r="CN43" i="2"/>
  <c r="CM45" i="2"/>
  <c r="CM46" i="2" s="1"/>
  <c r="CN42" i="2" s="1"/>
  <c r="CN44" i="2" l="1"/>
  <c r="CN13" i="2"/>
  <c r="CN14" i="2" s="1"/>
  <c r="CN15" i="2" s="1"/>
  <c r="CO11" i="2" s="1"/>
  <c r="CO12" i="2"/>
  <c r="CN45" i="2"/>
  <c r="CN46" i="2" s="1"/>
  <c r="CO42" i="2" s="1"/>
  <c r="CO43" i="2"/>
  <c r="CA23" i="2"/>
  <c r="BZ24" i="2"/>
  <c r="BZ25" i="2" s="1"/>
  <c r="BZ26" i="2" s="1"/>
  <c r="CA22" i="2" s="1"/>
  <c r="CO44" i="2" l="1"/>
  <c r="CA24" i="2"/>
  <c r="CA25" i="2" s="1"/>
  <c r="CA26" i="2" s="1"/>
  <c r="CB22" i="2" s="1"/>
  <c r="CO13" i="2"/>
  <c r="CO45" i="2"/>
  <c r="CO46" i="2" s="1"/>
  <c r="CP42" i="2" s="1"/>
  <c r="CP43" i="2"/>
  <c r="CB23" i="2"/>
  <c r="CO14" i="2"/>
  <c r="CO15" i="2" s="1"/>
  <c r="CP11" i="2" s="1"/>
  <c r="CP12" i="2"/>
  <c r="CP44" i="2" l="1"/>
  <c r="CP45" i="2" s="1"/>
  <c r="CP46" i="2" s="1"/>
  <c r="CQ42" i="2" s="1"/>
  <c r="CP13" i="2"/>
  <c r="CP15" i="2"/>
  <c r="CQ11" i="2" s="1"/>
  <c r="CB24" i="2"/>
  <c r="CP14" i="2"/>
  <c r="CQ12" i="2"/>
  <c r="CQ43" i="2"/>
  <c r="CB25" i="2"/>
  <c r="CB26" i="2" s="1"/>
  <c r="CC22" i="2" s="1"/>
  <c r="CC23" i="2"/>
  <c r="CC24" i="2" l="1"/>
  <c r="CQ44" i="2"/>
  <c r="CQ46" i="2"/>
  <c r="CR42" i="2" s="1"/>
  <c r="CD23" i="2"/>
  <c r="CC25" i="2"/>
  <c r="CC26" i="2" s="1"/>
  <c r="CD22" i="2" s="1"/>
  <c r="CR12" i="2"/>
  <c r="CQ14" i="2"/>
  <c r="CQ15" i="2" s="1"/>
  <c r="CR11" i="2" s="1"/>
  <c r="CQ13" i="2"/>
  <c r="CQ45" i="2"/>
  <c r="CR43" i="2"/>
  <c r="CR13" i="2" l="1"/>
  <c r="CD24" i="2"/>
  <c r="CS43" i="2"/>
  <c r="CR44" i="2"/>
  <c r="CR45" i="2" s="1"/>
  <c r="CR46" i="2" s="1"/>
  <c r="CS42" i="2" s="1"/>
  <c r="CS12" i="2"/>
  <c r="CR14" i="2"/>
  <c r="CR15" i="2" s="1"/>
  <c r="CS11" i="2" s="1"/>
  <c r="CE23" i="2"/>
  <c r="CD25" i="2"/>
  <c r="CD26" i="2" s="1"/>
  <c r="CE22" i="2" s="1"/>
  <c r="CE24" i="2" l="1"/>
  <c r="CS44" i="2"/>
  <c r="CS45" i="2" s="1"/>
  <c r="CS46" i="2" s="1"/>
  <c r="CT42" i="2" s="1"/>
  <c r="CS13" i="2"/>
  <c r="CS15" i="2"/>
  <c r="CT11" i="2" s="1"/>
  <c r="CF23" i="2"/>
  <c r="CE25" i="2"/>
  <c r="CE26" i="2" s="1"/>
  <c r="CF22" i="2" s="1"/>
  <c r="CS14" i="2"/>
  <c r="CT12" i="2"/>
  <c r="CT43" i="2"/>
  <c r="CF24" i="2" l="1"/>
  <c r="CF25" i="2" s="1"/>
  <c r="CF26" i="2" s="1"/>
  <c r="CG22" i="2" s="1"/>
  <c r="CT44" i="2"/>
  <c r="CT45" i="2" s="1"/>
  <c r="CT46" i="2" s="1"/>
  <c r="CU42" i="2" s="1"/>
  <c r="CU43" i="2"/>
  <c r="CT13" i="2"/>
  <c r="CT14" i="2" s="1"/>
  <c r="CT15" i="2" s="1"/>
  <c r="CU11" i="2" s="1"/>
  <c r="CG23" i="2"/>
  <c r="CU12" i="2"/>
  <c r="CU13" i="2" l="1"/>
  <c r="CU44" i="2"/>
  <c r="CG24" i="2"/>
  <c r="CU14" i="2"/>
  <c r="CU15" i="2" s="1"/>
  <c r="CV11" i="2" s="1"/>
  <c r="CV12" i="2"/>
  <c r="CH23" i="2"/>
  <c r="CG25" i="2"/>
  <c r="CG26" i="2" s="1"/>
  <c r="CH22" i="2" s="1"/>
  <c r="CV43" i="2"/>
  <c r="CU45" i="2"/>
  <c r="CU46" i="2" s="1"/>
  <c r="CV42" i="2" s="1"/>
  <c r="CV13" i="2" l="1"/>
  <c r="CH24" i="2"/>
  <c r="CV44" i="2"/>
  <c r="CW12" i="2"/>
  <c r="CV14" i="2"/>
  <c r="CV15" i="2" s="1"/>
  <c r="CW11" i="2" s="1"/>
  <c r="CW43" i="2"/>
  <c r="CV45" i="2"/>
  <c r="CV46" i="2" s="1"/>
  <c r="CW42" i="2" s="1"/>
  <c r="CI23" i="2"/>
  <c r="CH25" i="2"/>
  <c r="CH26" i="2" s="1"/>
  <c r="CI22" i="2" s="1"/>
  <c r="CW44" i="2" l="1"/>
  <c r="CI24" i="2"/>
  <c r="CW13" i="2"/>
  <c r="CW14" i="2" s="1"/>
  <c r="CW15" i="2" s="1"/>
  <c r="CX11" i="2" s="1"/>
  <c r="CJ23" i="2"/>
  <c r="CI25" i="2"/>
  <c r="CI26" i="2" s="1"/>
  <c r="CJ22" i="2" s="1"/>
  <c r="CX12" i="2"/>
  <c r="CW45" i="2"/>
  <c r="CW46" i="2" s="1"/>
  <c r="CX42" i="2" s="1"/>
  <c r="CX43" i="2"/>
  <c r="CX44" i="2" l="1"/>
  <c r="CX13" i="2"/>
  <c r="CX15" i="2"/>
  <c r="CY11" i="2" s="1"/>
  <c r="CJ24" i="2"/>
  <c r="CJ25" i="2" s="1"/>
  <c r="CJ26" i="2" s="1"/>
  <c r="CK22" i="2" s="1"/>
  <c r="CX45" i="2"/>
  <c r="CX46" i="2" s="1"/>
  <c r="CY42" i="2" s="1"/>
  <c r="CY43" i="2"/>
  <c r="CK23" i="2"/>
  <c r="CX14" i="2"/>
  <c r="CY12" i="2"/>
  <c r="CK24" i="2" l="1"/>
  <c r="CY44" i="2"/>
  <c r="CZ12" i="2"/>
  <c r="CY14" i="2"/>
  <c r="CZ43" i="2"/>
  <c r="CY45" i="2"/>
  <c r="CY46" i="2" s="1"/>
  <c r="CZ42" i="2" s="1"/>
  <c r="CY13" i="2"/>
  <c r="CY15" i="2"/>
  <c r="CZ11" i="2" s="1"/>
  <c r="CL23" i="2"/>
  <c r="CK25" i="2"/>
  <c r="CK26" i="2" s="1"/>
  <c r="CL22" i="2" s="1"/>
  <c r="CL24" i="2" l="1"/>
  <c r="CZ44" i="2"/>
  <c r="CZ46" i="2"/>
  <c r="DA42" i="2" s="1"/>
  <c r="CL25" i="2"/>
  <c r="CL26" i="2" s="1"/>
  <c r="CM22" i="2" s="1"/>
  <c r="CM23" i="2"/>
  <c r="CZ45" i="2"/>
  <c r="DA43" i="2"/>
  <c r="CZ13" i="2"/>
  <c r="CZ14" i="2"/>
  <c r="CZ15" i="2" s="1"/>
  <c r="DA11" i="2" s="1"/>
  <c r="DA12" i="2"/>
  <c r="CM24" i="2" l="1"/>
  <c r="DA13" i="2"/>
  <c r="DA14" i="2" s="1"/>
  <c r="DA15" i="2" s="1"/>
  <c r="DB11" i="2" s="1"/>
  <c r="DB12" i="2"/>
  <c r="DA44" i="2"/>
  <c r="DA46" i="2"/>
  <c r="DB42" i="2" s="1"/>
  <c r="CN23" i="2"/>
  <c r="CM25" i="2"/>
  <c r="CM26" i="2" s="1"/>
  <c r="CN22" i="2" s="1"/>
  <c r="DA45" i="2"/>
  <c r="DB43" i="2"/>
  <c r="CN24" i="2" l="1"/>
  <c r="DB13" i="2"/>
  <c r="DB14" i="2" s="1"/>
  <c r="DB15" i="2" s="1"/>
  <c r="DC11" i="2" s="1"/>
  <c r="DC43" i="2"/>
  <c r="DB44" i="2"/>
  <c r="DB45" i="2" s="1"/>
  <c r="DB46" i="2" s="1"/>
  <c r="DC42" i="2" s="1"/>
  <c r="DC12" i="2"/>
  <c r="CN25" i="2"/>
  <c r="CN26" i="2" s="1"/>
  <c r="CO22" i="2" s="1"/>
  <c r="CO23" i="2"/>
  <c r="DC44" i="2" l="1"/>
  <c r="CO24" i="2"/>
  <c r="DC13" i="2"/>
  <c r="DC14" i="2" s="1"/>
  <c r="DC15" i="2" s="1"/>
  <c r="DD11" i="2" s="1"/>
  <c r="CP23" i="2"/>
  <c r="CO25" i="2"/>
  <c r="CO26" i="2" s="1"/>
  <c r="CP22" i="2" s="1"/>
  <c r="DD12" i="2"/>
  <c r="DD43" i="2"/>
  <c r="DC45" i="2"/>
  <c r="DC46" i="2" s="1"/>
  <c r="DD42" i="2" s="1"/>
  <c r="DD44" i="2" l="1"/>
  <c r="DD13" i="2"/>
  <c r="DD15" i="2"/>
  <c r="DE11" i="2" s="1"/>
  <c r="CP24" i="2"/>
  <c r="CP25" i="2" s="1"/>
  <c r="CP26" i="2" s="1"/>
  <c r="CQ22" i="2" s="1"/>
  <c r="DD45" i="2"/>
  <c r="DD46" i="2" s="1"/>
  <c r="DE42" i="2" s="1"/>
  <c r="DE43" i="2"/>
  <c r="CQ23" i="2"/>
  <c r="DD14" i="2"/>
  <c r="DE12" i="2"/>
  <c r="CQ24" i="2" l="1"/>
  <c r="DE44" i="2"/>
  <c r="DE45" i="2" s="1"/>
  <c r="DE46" i="2" s="1"/>
  <c r="DF42" i="2" s="1"/>
  <c r="DE13" i="2"/>
  <c r="DE14" i="2"/>
  <c r="DE15" i="2" s="1"/>
  <c r="DF11" i="2" s="1"/>
  <c r="DF12" i="2"/>
  <c r="DF43" i="2"/>
  <c r="CQ25" i="2"/>
  <c r="CQ26" i="2" s="1"/>
  <c r="CR22" i="2" s="1"/>
  <c r="CR23" i="2"/>
  <c r="DF13" i="2" l="1"/>
  <c r="CR24" i="2"/>
  <c r="CR25" i="2" s="1"/>
  <c r="CR26" i="2" s="1"/>
  <c r="CS22" i="2" s="1"/>
  <c r="DF44" i="2"/>
  <c r="CS23" i="2"/>
  <c r="DG12" i="2"/>
  <c r="DF14" i="2"/>
  <c r="DF15" i="2" s="1"/>
  <c r="DG11" i="2" s="1"/>
  <c r="DG43" i="2"/>
  <c r="DF45" i="2"/>
  <c r="DF46" i="2" s="1"/>
  <c r="DG42" i="2" s="1"/>
  <c r="DG44" i="2" l="1"/>
  <c r="DG13" i="2"/>
  <c r="CS24" i="2"/>
  <c r="DG45" i="2"/>
  <c r="DG46" i="2" s="1"/>
  <c r="DH42" i="2" s="1"/>
  <c r="DH43" i="2"/>
  <c r="CT23" i="2"/>
  <c r="CS25" i="2"/>
  <c r="CS26" i="2" s="1"/>
  <c r="CT22" i="2" s="1"/>
  <c r="DH12" i="2"/>
  <c r="DG14" i="2"/>
  <c r="DG15" i="2" s="1"/>
  <c r="DH11" i="2" s="1"/>
  <c r="DH44" i="2" l="1"/>
  <c r="CT24" i="2"/>
  <c r="CT25" i="2" s="1"/>
  <c r="CT26" i="2" s="1"/>
  <c r="CU22" i="2" s="1"/>
  <c r="DH13" i="2"/>
  <c r="DH14" i="2" s="1"/>
  <c r="DH15" i="2" s="1"/>
  <c r="DI11" i="2" s="1"/>
  <c r="DI43" i="2"/>
  <c r="DH45" i="2"/>
  <c r="DH46" i="2" s="1"/>
  <c r="DI42" i="2" s="1"/>
  <c r="DI12" i="2"/>
  <c r="CU23" i="2"/>
  <c r="DI13" i="2" l="1"/>
  <c r="CU24" i="2"/>
  <c r="DI44" i="2"/>
  <c r="CV23" i="2"/>
  <c r="CU25" i="2"/>
  <c r="CU26" i="2" s="1"/>
  <c r="CV22" i="2" s="1"/>
  <c r="DJ43" i="2"/>
  <c r="DI45" i="2"/>
  <c r="DI46" i="2" s="1"/>
  <c r="DJ42" i="2" s="1"/>
  <c r="DI14" i="2"/>
  <c r="DI15" i="2" s="1"/>
  <c r="DJ11" i="2" s="1"/>
  <c r="DJ12" i="2"/>
  <c r="DJ13" i="2" l="1"/>
  <c r="DJ44" i="2"/>
  <c r="CV24" i="2"/>
  <c r="DK12" i="2"/>
  <c r="DJ14" i="2"/>
  <c r="DJ15" i="2" s="1"/>
  <c r="DK11" i="2" s="1"/>
  <c r="CW23" i="2"/>
  <c r="CV25" i="2"/>
  <c r="CV26" i="2" s="1"/>
  <c r="CW22" i="2" s="1"/>
  <c r="DK43" i="2"/>
  <c r="DJ45" i="2"/>
  <c r="DJ46" i="2" s="1"/>
  <c r="DK42" i="2" s="1"/>
  <c r="CW24" i="2" l="1"/>
  <c r="DK44" i="2"/>
  <c r="DK46" i="2"/>
  <c r="DL42" i="2" s="1"/>
  <c r="DK13" i="2"/>
  <c r="DK45" i="2"/>
  <c r="DL43" i="2"/>
  <c r="DL12" i="2"/>
  <c r="DK14" i="2"/>
  <c r="DK15" i="2" s="1"/>
  <c r="DL11" i="2" s="1"/>
  <c r="CW25" i="2"/>
  <c r="CW26" i="2" s="1"/>
  <c r="CX22" i="2" s="1"/>
  <c r="CX23" i="2"/>
  <c r="DL13" i="2" l="1"/>
  <c r="CX24" i="2"/>
  <c r="CX25" i="2" s="1"/>
  <c r="CX26" i="2" s="1"/>
  <c r="CY22" i="2" s="1"/>
  <c r="CY23" i="2"/>
  <c r="DM43" i="2"/>
  <c r="DL45" i="2"/>
  <c r="DL46" i="2" s="1"/>
  <c r="DM42" i="2" s="1"/>
  <c r="DL44" i="2"/>
  <c r="DM12" i="2"/>
  <c r="DL14" i="2"/>
  <c r="DL15" i="2" s="1"/>
  <c r="DM11" i="2" s="1"/>
  <c r="DM13" i="2" l="1"/>
  <c r="CY24" i="2"/>
  <c r="CY26" i="2"/>
  <c r="CZ22" i="2" s="1"/>
  <c r="DM44" i="2"/>
  <c r="DM46" i="2"/>
  <c r="DN42" i="2" s="1"/>
  <c r="DM14" i="2"/>
  <c r="DM15" i="2" s="1"/>
  <c r="DN11" i="2" s="1"/>
  <c r="DN12" i="2"/>
  <c r="DM45" i="2"/>
  <c r="DN43" i="2"/>
  <c r="CY25" i="2"/>
  <c r="CZ23" i="2"/>
  <c r="DN13" i="2" l="1"/>
  <c r="DN14" i="2"/>
  <c r="DN15" i="2" s="1"/>
  <c r="DO11" i="2" s="1"/>
  <c r="DO12" i="2"/>
  <c r="DA23" i="2"/>
  <c r="CZ24" i="2"/>
  <c r="CZ25" i="2" s="1"/>
  <c r="CZ26" i="2" s="1"/>
  <c r="DA22" i="2" s="1"/>
  <c r="DO43" i="2"/>
  <c r="DN44" i="2"/>
  <c r="DN45" i="2" s="1"/>
  <c r="DN46" i="2" s="1"/>
  <c r="DO42" i="2" s="1"/>
  <c r="DO44" i="2" l="1"/>
  <c r="DO13" i="2"/>
  <c r="DA24" i="2"/>
  <c r="DP12" i="2"/>
  <c r="DO14" i="2"/>
  <c r="DO15" i="2" s="1"/>
  <c r="DP11" i="2" s="1"/>
  <c r="DP43" i="2"/>
  <c r="DO45" i="2"/>
  <c r="DO46" i="2" s="1"/>
  <c r="DP42" i="2" s="1"/>
  <c r="DA25" i="2"/>
  <c r="DA26" i="2" s="1"/>
  <c r="DB22" i="2" s="1"/>
  <c r="DB23" i="2"/>
  <c r="DB24" i="2" l="1"/>
  <c r="DP44" i="2"/>
  <c r="DP13" i="2"/>
  <c r="DB25" i="2"/>
  <c r="DB26" i="2" s="1"/>
  <c r="DC22" i="2" s="1"/>
  <c r="DC23" i="2"/>
  <c r="DQ12" i="2"/>
  <c r="DP14" i="2"/>
  <c r="DP15" i="2" s="1"/>
  <c r="DQ11" i="2" s="1"/>
  <c r="DP45" i="2"/>
  <c r="DP46" i="2" s="1"/>
  <c r="DQ42" i="2" s="1"/>
  <c r="DQ43" i="2"/>
  <c r="DC24" i="2" l="1"/>
  <c r="DQ44" i="2"/>
  <c r="DQ45" i="2" s="1"/>
  <c r="DQ46" i="2" s="1"/>
  <c r="DR42" i="2" s="1"/>
  <c r="DQ13" i="2"/>
  <c r="DR43" i="2"/>
  <c r="DC25" i="2"/>
  <c r="DC26" i="2" s="1"/>
  <c r="DD22" i="2" s="1"/>
  <c r="DD23" i="2"/>
  <c r="DQ14" i="2"/>
  <c r="DQ15" i="2" s="1"/>
  <c r="DR11" i="2" s="1"/>
  <c r="DR12" i="2"/>
  <c r="DR44" i="2" l="1"/>
  <c r="DR13" i="2"/>
  <c r="DR15" i="2"/>
  <c r="DD24" i="2"/>
  <c r="DR14" i="2"/>
  <c r="DR45" i="2"/>
  <c r="DR46" i="2" s="1"/>
  <c r="DE23" i="2"/>
  <c r="DD25" i="2"/>
  <c r="DD26" i="2" s="1"/>
  <c r="DE22" i="2" s="1"/>
  <c r="DE24" i="2" l="1"/>
  <c r="DE25" i="2"/>
  <c r="DE26" i="2" s="1"/>
  <c r="DF22" i="2" s="1"/>
  <c r="DF23" i="2"/>
  <c r="DF24" i="2" l="1"/>
  <c r="DG23" i="2"/>
  <c r="DF25" i="2"/>
  <c r="DF26" i="2" s="1"/>
  <c r="DG22" i="2" s="1"/>
  <c r="DG24" i="2" l="1"/>
  <c r="DH23" i="2"/>
  <c r="DG25" i="2"/>
  <c r="DG26" i="2" s="1"/>
  <c r="DH22" i="2" s="1"/>
  <c r="DH24" i="2" l="1"/>
  <c r="DH25" i="2"/>
  <c r="DH26" i="2" s="1"/>
  <c r="DI22" i="2" s="1"/>
  <c r="DI23" i="2"/>
  <c r="DI24" i="2" l="1"/>
  <c r="DI25" i="2" s="1"/>
  <c r="DI26" i="2" s="1"/>
  <c r="DJ22" i="2" s="1"/>
  <c r="DJ23" i="2"/>
  <c r="DJ24" i="2" l="1"/>
  <c r="DK23" i="2"/>
  <c r="DJ25" i="2"/>
  <c r="DJ26" i="2" s="1"/>
  <c r="DK22" i="2" s="1"/>
  <c r="DK24" i="2" l="1"/>
  <c r="DL23" i="2"/>
  <c r="DK25" i="2"/>
  <c r="DK26" i="2" s="1"/>
  <c r="DL22" i="2" s="1"/>
  <c r="DL24" i="2" l="1"/>
  <c r="DL25" i="2"/>
  <c r="DL26" i="2" s="1"/>
  <c r="DM22" i="2" s="1"/>
  <c r="DM23" i="2"/>
  <c r="DM24" i="2" l="1"/>
  <c r="DM25" i="2"/>
  <c r="DM26" i="2" s="1"/>
  <c r="DN22" i="2" s="1"/>
  <c r="DN23" i="2"/>
  <c r="DN24" i="2" l="1"/>
  <c r="DN25" i="2" s="1"/>
  <c r="DN26" i="2" s="1"/>
  <c r="DO22" i="2" s="1"/>
  <c r="DO23" i="2"/>
  <c r="DO24" i="2" l="1"/>
  <c r="DO25" i="2" s="1"/>
  <c r="DO26" i="2" s="1"/>
  <c r="DP22" i="2" s="1"/>
  <c r="DP23" i="2"/>
  <c r="DP24" i="2" l="1"/>
  <c r="DQ23" i="2"/>
  <c r="DP25" i="2"/>
  <c r="DP26" i="2" s="1"/>
  <c r="DQ22" i="2" s="1"/>
  <c r="DQ24" i="2" l="1"/>
  <c r="DQ25" i="2"/>
  <c r="DQ26" i="2" s="1"/>
  <c r="DR22" i="2" s="1"/>
  <c r="DR23" i="2"/>
  <c r="DR24" i="2" l="1"/>
  <c r="DR25" i="2"/>
  <c r="DR26" i="2" s="1"/>
</calcChain>
</file>

<file path=xl/sharedStrings.xml><?xml version="1.0" encoding="utf-8"?>
<sst xmlns="http://schemas.openxmlformats.org/spreadsheetml/2006/main" count="121" uniqueCount="80">
  <si>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</si>
  <si>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</si>
  <si>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</si>
  <si>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</si>
  <si>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</si>
  <si>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</si>
  <si>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</si>
  <si>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summa kuus</t>
  </si>
  <si>
    <t>Käibemaks</t>
  </si>
  <si>
    <t>Üürnik</t>
  </si>
  <si>
    <t>Üüripinna aadress</t>
  </si>
  <si>
    <t>Märkused</t>
  </si>
  <si>
    <t>ÜÜR KOKKU</t>
  </si>
  <si>
    <t>Ruumide kasutustasu (puhas netoüür)</t>
  </si>
  <si>
    <t>Kinnisvara haldamine (haldusteenus)</t>
  </si>
  <si>
    <t>Üüripind (hooned)</t>
  </si>
  <si>
    <t>Territoorium</t>
  </si>
  <si>
    <t>KÕRVALTEENUSTE TASUD KOKKU</t>
  </si>
  <si>
    <t>Remonttööd (p 2.17 ja Lisas 2 kirjeldatud ulatuses)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</si>
  <si>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</si>
  <si>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</si>
  <si>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</si>
  <si>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</si>
  <si>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Tugiteenused (Lisas 2 kirjeldatud ulatuses)</t>
  </si>
  <si>
    <t>Politsei-  ja Piirivalveamet</t>
  </si>
  <si>
    <t xml:space="preserve">Narva linn, Tiigi tn 9a </t>
  </si>
  <si>
    <t xml:space="preserve">Lisa 3 üürilepingule nr Ü3970/12 </t>
  </si>
  <si>
    <t>Tarbimisteenused (koodid 610 kuni 630)</t>
  </si>
  <si>
    <t>Investeeringute maksumus</t>
  </si>
  <si>
    <t>KM-ta</t>
  </si>
  <si>
    <t>Lepingu pikkus</t>
  </si>
  <si>
    <t>kuud</t>
  </si>
  <si>
    <t>Jääk alguses</t>
  </si>
  <si>
    <t>Makse kokku</t>
  </si>
  <si>
    <t>Intress</t>
  </si>
  <si>
    <t>Põhiosa</t>
  </si>
  <si>
    <t>Jääk lõpus</t>
  </si>
  <si>
    <t>EUR kuus</t>
  </si>
  <si>
    <t>KAPITALIKOMPONENT (KM-ta)</t>
  </si>
  <si>
    <t>KM-ga</t>
  </si>
  <si>
    <t>Lepingu tähtaeg</t>
  </si>
  <si>
    <t xml:space="preserve">Intress </t>
  </si>
  <si>
    <t>al 01.01.2015</t>
  </si>
  <si>
    <t>kuni 31.12.2014</t>
  </si>
  <si>
    <t>Kapitalikomponent (turvasüsteemid)</t>
  </si>
  <si>
    <t>ÜÜR JA KÕRVALTEENUSTE TASUD KOOS KÄIBEMAKSUGA (perioodis)</t>
  </si>
  <si>
    <t xml:space="preserve">Muutmise alused </t>
  </si>
  <si>
    <t>31. dets THI, koefitsient 1, max 3% aastas</t>
  </si>
  <si>
    <t>ei indekseerita</t>
  </si>
  <si>
    <t>Kapitalikomponent (asitõendite hoiutingimuste loomine)</t>
  </si>
  <si>
    <t>Heakord (330-350)</t>
  </si>
  <si>
    <t>teenuse hinna muutus</t>
  </si>
  <si>
    <t>tarbimise ja teenuse hinna muutus</t>
  </si>
  <si>
    <t>ÜÜR JA KÕRVALTEENUSTE TASUD KÄIBEMAKSUTA (perioodis)</t>
  </si>
  <si>
    <t>Heakord</t>
  </si>
  <si>
    <t xml:space="preserve">Eelmiste perioodide teenuste tasaarveldus </t>
  </si>
  <si>
    <t>al 01.01.2016</t>
  </si>
  <si>
    <t>Investeering summas 675 771 eurot, tagasimakse 80 kuud (01.01.16 - 30.08.22), intress 5,27%</t>
  </si>
  <si>
    <t>Maksete algus</t>
  </si>
  <si>
    <t>Maksete arv</t>
  </si>
  <si>
    <t>Pisiparendus</t>
  </si>
  <si>
    <t>EUR (km-ta)</t>
  </si>
  <si>
    <t>Üürniku osakaal</t>
  </si>
  <si>
    <t>Kapitali algväärtus</t>
  </si>
  <si>
    <t>Kapitali lõppväärtus</t>
  </si>
  <si>
    <t>Kapitali tulumäär 2017 II pa</t>
  </si>
  <si>
    <t>Kuupäev</t>
  </si>
  <si>
    <t>Jrk nr</t>
  </si>
  <si>
    <t>Algjääk</t>
  </si>
  <si>
    <t>Kap.komponent</t>
  </si>
  <si>
    <t>Lõppjääk</t>
  </si>
  <si>
    <t>Kapitalikomponent (Lisa 6.2 alusel)</t>
  </si>
  <si>
    <t>Üür ja kõrvalteenuste tasu 01.01.2019-31.12.2019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</si>
  <si>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</si>
  <si>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</si>
  <si>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r>
      <t>Investeering summas 68 523 eurot</t>
    </r>
    <r>
      <rPr>
        <sz val="11"/>
        <color indexed="8"/>
        <rFont val="Times New Roman"/>
        <family val="1"/>
      </rPr>
      <t>, tagasimakse 104 kuud  (01.01.14-30.08.22), intress 5,27%, al 01.01.2015 kap. komponendiks 836,97 eur/kuus</t>
    </r>
  </si>
  <si>
    <t>Tasutakse kuni 31.08.2022</t>
  </si>
  <si>
    <t>Üürnik:</t>
  </si>
  <si>
    <t>Jrk</t>
  </si>
  <si>
    <t>Kapitalikomponendi annuiteetmaksegraafik - Tiigi 9a, Narva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</si>
</sst>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&quot; &quot;;[Red]&quot;-&quot;#,##0.00&quot; &quot;"/>
    <numFmt numFmtId="166" formatCode="d&quot;.&quot;mm&quot;.&quot;yyyy"/>
    <numFmt numFmtId="167" formatCode="0.000%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3" tint="-0.249977111117893"/>
      <name val="Calibri"/>
      <family val="2"/>
      <charset val="186"/>
      <scheme val="minor"/>
    </font>
    <font>
      <b/>
      <sz val="8"/>
      <color theme="3" tint="-0.249977111117893"/>
      <name val="Calibri"/>
      <family val="2"/>
      <charset val="186"/>
      <scheme val="minor"/>
    </font>
    <font>
      <sz val="8"/>
      <color theme="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2060"/>
      <name val="Calibri"/>
      <family val="2"/>
      <charset val="186"/>
      <scheme val="minor"/>
    </font>
    <font>
      <b/>
      <i/>
      <sz val="10"/>
      <color theme="3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/>
  </cellStyleXfs>
  <cellXfs count="174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/>
    <xf numFmtId="4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/>
    <xf numFmtId="3" fontId="5" fillId="4" borderId="0" xfId="0" applyNumberFormat="1" applyFont="1" applyFill="1"/>
    <xf numFmtId="14" fontId="5" fillId="4" borderId="0" xfId="0" applyNumberFormat="1" applyFont="1" applyFill="1"/>
    <xf numFmtId="4" fontId="5" fillId="2" borderId="0" xfId="0" applyNumberFormat="1" applyFont="1" applyFill="1"/>
    <xf numFmtId="0" fontId="5" fillId="5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5" borderId="0" xfId="0" applyFont="1" applyFill="1" applyBorder="1"/>
    <xf numFmtId="4" fontId="5" fillId="5" borderId="0" xfId="0" applyNumberFormat="1" applyFont="1" applyFill="1" applyBorder="1"/>
    <xf numFmtId="0" fontId="7" fillId="2" borderId="0" xfId="0" applyFont="1" applyFill="1" applyAlignment="1"/>
    <xf numFmtId="0" fontId="7" fillId="2" borderId="0" xfId="0" applyFont="1" applyFill="1"/>
    <xf numFmtId="4" fontId="7" fillId="2" borderId="0" xfId="0" applyNumberFormat="1" applyFont="1" applyFill="1"/>
    <xf numFmtId="14" fontId="8" fillId="4" borderId="0" xfId="0" applyNumberFormat="1" applyFont="1" applyFill="1"/>
    <xf numFmtId="14" fontId="5" fillId="2" borderId="0" xfId="0" applyNumberFormat="1" applyFont="1" applyFill="1"/>
    <xf numFmtId="14" fontId="9" fillId="4" borderId="0" xfId="0" applyNumberFormat="1" applyFont="1" applyFill="1"/>
    <xf numFmtId="4" fontId="9" fillId="2" borderId="0" xfId="0" applyNumberFormat="1" applyFont="1" applyFill="1"/>
    <xf numFmtId="10" fontId="5" fillId="2" borderId="0" xfId="0" applyNumberFormat="1" applyFont="1" applyFill="1"/>
    <xf numFmtId="0" fontId="10" fillId="0" borderId="0" xfId="0" applyFont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14" fontId="12" fillId="4" borderId="0" xfId="0" applyNumberFormat="1" applyFont="1" applyFill="1"/>
    <xf numFmtId="4" fontId="12" fillId="2" borderId="0" xfId="0" applyNumberFormat="1" applyFont="1" applyFill="1"/>
    <xf numFmtId="0" fontId="12" fillId="2" borderId="0" xfId="0" applyFont="1" applyFill="1"/>
    <xf numFmtId="0" fontId="5" fillId="5" borderId="0" xfId="0" applyFont="1" applyFill="1"/>
    <xf numFmtId="0" fontId="13" fillId="5" borderId="0" xfId="0" applyFont="1" applyFill="1" applyBorder="1" applyAlignment="1"/>
    <xf numFmtId="0" fontId="14" fillId="2" borderId="0" xfId="2" applyFill="1"/>
    <xf numFmtId="0" fontId="15" fillId="6" borderId="0" xfId="2" applyFont="1" applyFill="1" applyAlignment="1">
      <alignment horizontal="right"/>
    </xf>
    <xf numFmtId="0" fontId="0" fillId="2" borderId="0" xfId="0" applyFill="1"/>
    <xf numFmtId="0" fontId="16" fillId="6" borderId="0" xfId="2" applyFont="1" applyFill="1"/>
    <xf numFmtId="0" fontId="16" fillId="6" borderId="0" xfId="2" applyFont="1" applyFill="1" applyAlignment="1">
      <alignment horizontal="right"/>
    </xf>
    <xf numFmtId="0" fontId="17" fillId="6" borderId="0" xfId="2" applyFont="1" applyFill="1"/>
    <xf numFmtId="0" fontId="18" fillId="6" borderId="0" xfId="2" applyFont="1" applyFill="1"/>
    <xf numFmtId="4" fontId="14" fillId="6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4" fillId="7" borderId="18" xfId="2" applyFill="1" applyBorder="1"/>
    <xf numFmtId="0" fontId="14" fillId="6" borderId="19" xfId="2" applyFill="1" applyBorder="1"/>
    <xf numFmtId="0" fontId="0" fillId="2" borderId="19" xfId="0" applyFill="1" applyBorder="1"/>
    <xf numFmtId="0" fontId="14" fillId="7" borderId="20" xfId="2" applyFill="1" applyBorder="1"/>
    <xf numFmtId="0" fontId="3" fillId="2" borderId="0" xfId="0" applyFont="1" applyFill="1" applyBorder="1" applyProtection="1">
      <protection hidden="1"/>
    </xf>
    <xf numFmtId="0" fontId="14" fillId="7" borderId="21" xfId="2" applyFill="1" applyBorder="1"/>
    <xf numFmtId="0" fontId="14" fillId="6" borderId="0" xfId="2" applyFill="1" applyBorder="1"/>
    <xf numFmtId="0" fontId="0" fillId="2" borderId="0" xfId="0" applyFill="1" applyBorder="1"/>
    <xf numFmtId="0" fontId="14" fillId="7" borderId="22" xfId="2" applyFill="1" applyBorder="1"/>
    <xf numFmtId="164" fontId="0" fillId="2" borderId="0" xfId="0" applyNumberFormat="1" applyFill="1" applyBorder="1" applyProtection="1">
      <protection hidden="1"/>
    </xf>
    <xf numFmtId="164" fontId="3" fillId="2" borderId="0" xfId="0" applyNumberFormat="1" applyFont="1" applyFill="1" applyBorder="1" applyProtection="1">
      <protection hidden="1"/>
    </xf>
    <xf numFmtId="166" fontId="0" fillId="2" borderId="0" xfId="0" applyNumberFormat="1" applyFill="1" applyBorder="1"/>
    <xf numFmtId="0" fontId="14" fillId="7" borderId="23" xfId="2" applyFill="1" applyBorder="1"/>
    <xf numFmtId="0" fontId="14" fillId="6" borderId="24" xfId="2" applyFill="1" applyBorder="1"/>
    <xf numFmtId="0" fontId="0" fillId="2" borderId="24" xfId="0" applyFill="1" applyBorder="1"/>
    <xf numFmtId="167" fontId="14" fillId="7" borderId="24" xfId="2" applyNumberFormat="1" applyFill="1" applyBorder="1"/>
    <xf numFmtId="0" fontId="14" fillId="7" borderId="25" xfId="2" applyFill="1" applyBorder="1"/>
    <xf numFmtId="0" fontId="19" fillId="2" borderId="0" xfId="2" applyFont="1" applyFill="1"/>
    <xf numFmtId="0" fontId="14" fillId="7" borderId="0" xfId="2" applyFill="1" applyBorder="1"/>
    <xf numFmtId="167" fontId="14" fillId="7" borderId="0" xfId="2" applyNumberFormat="1" applyFill="1" applyBorder="1"/>
    <xf numFmtId="0" fontId="20" fillId="6" borderId="26" xfId="2" applyFont="1" applyFill="1" applyBorder="1" applyAlignment="1">
      <alignment horizontal="right"/>
    </xf>
    <xf numFmtId="166" fontId="21" fillId="6" borderId="0" xfId="2" applyNumberFormat="1" applyFont="1" applyFill="1"/>
    <xf numFmtId="0" fontId="14" fillId="6" borderId="0" xfId="2" applyFill="1"/>
    <xf numFmtId="165" fontId="14" fillId="6" borderId="0" xfId="2" applyNumberFormat="1" applyFill="1"/>
    <xf numFmtId="166" fontId="14" fillId="2" borderId="19" xfId="2" applyNumberFormat="1" applyFill="1" applyBorder="1"/>
    <xf numFmtId="0" fontId="14" fillId="2" borderId="0" xfId="2" applyFill="1" applyBorder="1"/>
    <xf numFmtId="4" fontId="14" fillId="2" borderId="0" xfId="2" applyNumberFormat="1" applyFill="1" applyBorder="1"/>
    <xf numFmtId="10" fontId="14" fillId="2" borderId="0" xfId="1" applyNumberFormat="1" applyFont="1" applyFill="1" applyBorder="1"/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64" fontId="24" fillId="2" borderId="2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2" fontId="22" fillId="0" borderId="8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2" fontId="22" fillId="0" borderId="1" xfId="0" applyNumberFormat="1" applyFont="1" applyBorder="1" applyAlignment="1">
      <alignment vertical="center" wrapText="1"/>
    </xf>
    <xf numFmtId="2" fontId="22" fillId="0" borderId="8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right" vertical="center"/>
    </xf>
    <xf numFmtId="2" fontId="22" fillId="0" borderId="1" xfId="0" applyNumberFormat="1" applyFont="1" applyFill="1" applyBorder="1" applyAlignment="1">
      <alignment horizontal="right" vertical="center"/>
    </xf>
    <xf numFmtId="10" fontId="22" fillId="0" borderId="0" xfId="0" applyNumberFormat="1" applyFont="1" applyAlignment="1">
      <alignment vertical="center"/>
    </xf>
    <xf numFmtId="0" fontId="11" fillId="3" borderId="5" xfId="0" applyFont="1" applyFill="1" applyBorder="1" applyAlignment="1">
      <alignment vertical="center"/>
    </xf>
    <xf numFmtId="2" fontId="11" fillId="3" borderId="8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2" fontId="22" fillId="0" borderId="15" xfId="0" applyNumberFormat="1" applyFont="1" applyBorder="1" applyAlignment="1">
      <alignment horizontal="right" vertical="center"/>
    </xf>
    <xf numFmtId="2" fontId="22" fillId="0" borderId="0" xfId="0" applyNumberFormat="1" applyFont="1" applyAlignment="1">
      <alignment vertical="center"/>
    </xf>
    <xf numFmtId="0" fontId="22" fillId="0" borderId="1" xfId="0" applyFont="1" applyBorder="1" applyAlignment="1">
      <alignment vertical="center"/>
    </xf>
    <xf numFmtId="2" fontId="22" fillId="0" borderId="16" xfId="0" applyNumberFormat="1" applyFont="1" applyBorder="1" applyAlignment="1">
      <alignment horizontal="right" vertical="center"/>
    </xf>
    <xf numFmtId="2" fontId="11" fillId="3" borderId="9" xfId="0" applyNumberFormat="1" applyFont="1" applyFill="1" applyBorder="1" applyAlignment="1">
      <alignment horizontal="right" vertical="center"/>
    </xf>
    <xf numFmtId="2" fontId="11" fillId="3" borderId="1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2" fontId="11" fillId="0" borderId="6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9" fontId="24" fillId="0" borderId="0" xfId="0" applyNumberFormat="1" applyFont="1" applyFill="1" applyBorder="1" applyAlignment="1">
      <alignment horizontal="left" vertical="center"/>
    </xf>
    <xf numFmtId="2" fontId="24" fillId="0" borderId="6" xfId="0" applyNumberFormat="1" applyFont="1" applyFill="1" applyBorder="1" applyAlignment="1">
      <alignment horizontal="right" vertical="center"/>
    </xf>
    <xf numFmtId="4" fontId="24" fillId="0" borderId="7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2" fillId="0" borderId="28" xfId="0" applyFont="1" applyBorder="1" applyAlignment="1">
      <alignment vertical="center"/>
    </xf>
    <xf numFmtId="0" fontId="22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2" fillId="0" borderId="25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4" fontId="22" fillId="0" borderId="2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/>
    </xf>
    <xf numFmtId="4" fontId="22" fillId="0" borderId="22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 wrapText="1"/>
    </xf>
    <xf numFmtId="4" fontId="22" fillId="0" borderId="22" xfId="0" applyNumberFormat="1" applyFont="1" applyBorder="1" applyAlignment="1">
      <alignment horizontal="center" vertical="center" wrapText="1"/>
    </xf>
    <xf numFmtId="4" fontId="22" fillId="0" borderId="25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5" xfId="0" applyFont="1" applyBorder="1" applyAlignment="1">
      <alignment vertical="center"/>
    </xf>
  </cellXfs>
  <cellStyles count="3">
    <cellStyle name="Normaallaad 4" xfId="2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abSelected="1" zoomScale="85" zoomScaleNormal="85" workbookViewId="0"/>
  </sheetViews>
  <sheetFormatPr defaultRowHeight="15" x14ac:dyDescent="0.25"/>
  <cols>
    <col min="1" max="1" width="9.140625" style="67"/>
    <col min="2" max="2" width="5.85546875" style="67" customWidth="1"/>
    <col min="3" max="3" width="7.7109375" style="67" customWidth="1"/>
    <col min="4" max="4" width="4.85546875" style="67" customWidth="1"/>
    <col min="5" max="5" width="56.140625" style="67" customWidth="1"/>
    <col min="6" max="6" width="15.28515625" style="67" customWidth="1"/>
    <col min="7" max="7" width="13.28515625" style="67" customWidth="1"/>
    <col min="8" max="8" width="21.42578125" style="67" customWidth="1"/>
    <col min="9" max="9" width="45.28515625" style="67" customWidth="1"/>
    <col min="10" max="16384" width="9.140625" style="67"/>
  </cols>
  <sheetData>
    <row r="1" spans="2:12" x14ac:dyDescent="0.25">
      <c r="B1" s="21"/>
    </row>
    <row r="2" spans="2:12" x14ac:dyDescent="0.25">
      <c r="C2" s="68"/>
      <c r="D2" s="68"/>
      <c r="E2" s="68"/>
      <c r="F2" s="68"/>
      <c r="G2" s="68"/>
      <c r="H2" s="69"/>
      <c r="I2" s="128" t="s">
        <v>26</v>
      </c>
    </row>
    <row r="3" spans="2:12" x14ac:dyDescent="0.25">
      <c r="B3" s="70"/>
      <c r="C3" s="70"/>
      <c r="D3" s="70"/>
      <c r="E3" s="70"/>
      <c r="F3" s="70"/>
      <c r="G3" s="70"/>
    </row>
    <row r="4" spans="2:12" ht="18.75" x14ac:dyDescent="0.25">
      <c r="B4" s="153" t="s">
        <v>72</v>
      </c>
      <c r="C4" s="153"/>
      <c r="D4" s="153"/>
      <c r="E4" s="153"/>
      <c r="F4" s="153"/>
      <c r="G4" s="153"/>
      <c r="H4" s="153"/>
      <c r="I4" s="153"/>
    </row>
    <row r="6" spans="2:12" x14ac:dyDescent="0.25">
      <c r="B6" s="71"/>
      <c r="C6" s="71"/>
      <c r="D6" s="71"/>
      <c r="E6" s="71"/>
      <c r="F6" s="71"/>
      <c r="G6" s="71"/>
    </row>
    <row r="7" spans="2:12" x14ac:dyDescent="0.25">
      <c r="B7" s="72"/>
      <c r="C7" s="72"/>
      <c r="D7" s="73" t="s">
        <v>9</v>
      </c>
      <c r="E7" s="74" t="s">
        <v>24</v>
      </c>
      <c r="F7" s="75"/>
      <c r="G7" s="75"/>
    </row>
    <row r="8" spans="2:12" x14ac:dyDescent="0.25">
      <c r="D8" s="76" t="s">
        <v>10</v>
      </c>
      <c r="E8" s="77" t="s">
        <v>25</v>
      </c>
      <c r="F8" s="78"/>
      <c r="G8" s="78"/>
    </row>
    <row r="10" spans="2:12" ht="16.5" x14ac:dyDescent="0.25">
      <c r="E10" s="79" t="s">
        <v>15</v>
      </c>
      <c r="F10" s="80">
        <v>3885.8</v>
      </c>
      <c r="G10" s="77" t="s">
        <v>73</v>
      </c>
    </row>
    <row r="11" spans="2:12" ht="16.5" x14ac:dyDescent="0.25">
      <c r="B11" s="81"/>
      <c r="E11" s="79" t="s">
        <v>16</v>
      </c>
      <c r="F11" s="82">
        <v>27466</v>
      </c>
      <c r="G11" s="77" t="s">
        <v>73</v>
      </c>
    </row>
    <row r="12" spans="2:12" ht="15.75" thickBot="1" x14ac:dyDescent="0.3">
      <c r="B12" s="81"/>
      <c r="E12" s="83"/>
      <c r="F12" s="83"/>
      <c r="G12" s="83"/>
    </row>
    <row r="13" spans="2:12" ht="16.5" x14ac:dyDescent="0.25">
      <c r="B13" s="137" t="s">
        <v>78</v>
      </c>
      <c r="C13" s="141" t="s">
        <v>20</v>
      </c>
      <c r="D13" s="141"/>
      <c r="E13" s="147"/>
      <c r="F13" s="84" t="s">
        <v>74</v>
      </c>
      <c r="G13" s="85" t="s">
        <v>7</v>
      </c>
      <c r="H13" s="148" t="s">
        <v>46</v>
      </c>
      <c r="I13" s="135" t="s">
        <v>11</v>
      </c>
    </row>
    <row r="14" spans="2:12" ht="30.75" customHeight="1" x14ac:dyDescent="0.25">
      <c r="B14" s="136">
        <v>1</v>
      </c>
      <c r="C14" s="138"/>
      <c r="D14" s="139" t="s">
        <v>13</v>
      </c>
      <c r="E14" s="140"/>
      <c r="F14" s="88">
        <f t="shared" ref="F14:F23" si="0">G14/$F$10</f>
        <v>2.063665011065932</v>
      </c>
      <c r="G14" s="89">
        <v>8018.9894999999997</v>
      </c>
      <c r="H14" s="149" t="s">
        <v>47</v>
      </c>
      <c r="I14" s="142"/>
      <c r="J14" s="72"/>
      <c r="K14" s="72"/>
      <c r="L14" s="72"/>
    </row>
    <row r="15" spans="2:12" ht="15.75" customHeight="1" x14ac:dyDescent="0.25">
      <c r="B15" s="135">
        <v>2</v>
      </c>
      <c r="C15" s="90"/>
      <c r="D15" s="87" t="s">
        <v>71</v>
      </c>
      <c r="E15" s="90"/>
      <c r="F15" s="88">
        <f t="shared" si="0"/>
        <v>8.7244068145555603E-2</v>
      </c>
      <c r="G15" s="89">
        <f>'Annuiteetgraafik (Lisa 6.2)'!F16</f>
        <v>339.01299999999998</v>
      </c>
      <c r="H15" s="160" t="s">
        <v>48</v>
      </c>
      <c r="I15" s="142" t="s">
        <v>76</v>
      </c>
      <c r="J15" s="72"/>
      <c r="K15" s="72"/>
      <c r="L15" s="72"/>
    </row>
    <row r="16" spans="2:12" ht="48" customHeight="1" x14ac:dyDescent="0.25">
      <c r="B16" s="135">
        <v>3</v>
      </c>
      <c r="C16" s="129"/>
      <c r="D16" s="91" t="s">
        <v>44</v>
      </c>
      <c r="E16" s="87"/>
      <c r="F16" s="88">
        <f t="shared" si="0"/>
        <v>0.21539193988367902</v>
      </c>
      <c r="G16" s="89">
        <v>836.97</v>
      </c>
      <c r="H16" s="161"/>
      <c r="I16" s="142" t="s">
        <v>75</v>
      </c>
      <c r="J16" s="72"/>
      <c r="K16" s="72"/>
      <c r="L16" s="72"/>
    </row>
    <row r="17" spans="2:12" ht="33.75" customHeight="1" x14ac:dyDescent="0.25">
      <c r="B17" s="135">
        <v>4</v>
      </c>
      <c r="C17" s="129"/>
      <c r="D17" s="92" t="s">
        <v>49</v>
      </c>
      <c r="E17" s="87"/>
      <c r="F17" s="88">
        <f t="shared" si="0"/>
        <v>2.5827577695006227</v>
      </c>
      <c r="G17" s="93">
        <f>investeering!C43</f>
        <v>10036.08014072552</v>
      </c>
      <c r="H17" s="162"/>
      <c r="I17" s="143" t="s">
        <v>57</v>
      </c>
      <c r="J17" s="72"/>
      <c r="K17" s="72"/>
      <c r="L17" s="72"/>
    </row>
    <row r="18" spans="2:12" ht="15" customHeight="1" x14ac:dyDescent="0.25">
      <c r="B18" s="135">
        <v>5</v>
      </c>
      <c r="C18" s="130">
        <v>100</v>
      </c>
      <c r="D18" s="92" t="s">
        <v>14</v>
      </c>
      <c r="E18" s="87"/>
      <c r="F18" s="88">
        <f t="shared" si="0"/>
        <v>0.40241438056513457</v>
      </c>
      <c r="G18" s="95">
        <v>1563.7018</v>
      </c>
      <c r="H18" s="157" t="s">
        <v>47</v>
      </c>
      <c r="I18" s="166"/>
      <c r="J18" s="72"/>
      <c r="K18" s="72"/>
      <c r="L18" s="72"/>
    </row>
    <row r="19" spans="2:12" x14ac:dyDescent="0.25">
      <c r="B19" s="135">
        <v>6</v>
      </c>
      <c r="C19" s="130">
        <v>200</v>
      </c>
      <c r="D19" s="92" t="s">
        <v>0</v>
      </c>
      <c r="E19" s="87"/>
      <c r="F19" s="88">
        <f t="shared" si="0"/>
        <v>0.55859946471768995</v>
      </c>
      <c r="G19" s="95">
        <v>2170.6057999999998</v>
      </c>
      <c r="H19" s="158"/>
      <c r="I19" s="167"/>
      <c r="J19" s="96"/>
      <c r="K19" s="72"/>
      <c r="L19" s="72"/>
    </row>
    <row r="20" spans="2:12" x14ac:dyDescent="0.25">
      <c r="B20" s="135">
        <v>7</v>
      </c>
      <c r="C20" s="130">
        <v>300</v>
      </c>
      <c r="D20" s="170" t="s">
        <v>54</v>
      </c>
      <c r="E20" s="171"/>
      <c r="F20" s="88">
        <f t="shared" si="0"/>
        <v>0.45543749034947756</v>
      </c>
      <c r="G20" s="95">
        <v>1769.739</v>
      </c>
      <c r="H20" s="158"/>
      <c r="I20" s="167"/>
      <c r="J20" s="96"/>
      <c r="K20" s="72"/>
      <c r="L20" s="72"/>
    </row>
    <row r="21" spans="2:12" ht="13.5" customHeight="1" x14ac:dyDescent="0.25">
      <c r="B21" s="135">
        <v>8</v>
      </c>
      <c r="C21" s="131">
        <v>400</v>
      </c>
      <c r="D21" s="172" t="s">
        <v>18</v>
      </c>
      <c r="E21" s="173"/>
      <c r="F21" s="88">
        <f t="shared" si="0"/>
        <v>3.6731502650676822</v>
      </c>
      <c r="G21" s="97">
        <v>14273.1273</v>
      </c>
      <c r="H21" s="158"/>
      <c r="I21" s="167"/>
      <c r="J21" s="96"/>
      <c r="K21" s="72"/>
      <c r="L21" s="72"/>
    </row>
    <row r="22" spans="2:12" x14ac:dyDescent="0.25">
      <c r="B22" s="135">
        <v>9</v>
      </c>
      <c r="C22" s="130">
        <v>500</v>
      </c>
      <c r="D22" s="170" t="s">
        <v>1</v>
      </c>
      <c r="E22" s="171"/>
      <c r="F22" s="88">
        <f t="shared" si="0"/>
        <v>1.7302434505121211E-2</v>
      </c>
      <c r="G22" s="98">
        <v>67.233800000000002</v>
      </c>
      <c r="H22" s="158"/>
      <c r="I22" s="167"/>
      <c r="J22" s="72"/>
      <c r="K22" s="72"/>
      <c r="L22" s="72"/>
    </row>
    <row r="23" spans="2:12" x14ac:dyDescent="0.25">
      <c r="B23" s="135">
        <v>10</v>
      </c>
      <c r="C23" s="130">
        <v>700</v>
      </c>
      <c r="D23" s="170" t="s">
        <v>23</v>
      </c>
      <c r="E23" s="171"/>
      <c r="F23" s="88">
        <f t="shared" si="0"/>
        <v>0</v>
      </c>
      <c r="G23" s="95">
        <v>0</v>
      </c>
      <c r="H23" s="159"/>
      <c r="I23" s="168"/>
      <c r="J23" s="99"/>
    </row>
    <row r="24" spans="2:12" x14ac:dyDescent="0.25">
      <c r="B24" s="135">
        <v>11</v>
      </c>
      <c r="C24" s="132" t="s">
        <v>12</v>
      </c>
      <c r="D24" s="132"/>
      <c r="E24" s="100"/>
      <c r="F24" s="101">
        <f>SUM(F14:F23)</f>
        <v>10.055962823800895</v>
      </c>
      <c r="G24" s="102">
        <f>SUM(G14:G23)</f>
        <v>39075.46034072552</v>
      </c>
      <c r="H24" s="150"/>
      <c r="I24" s="144"/>
    </row>
    <row r="25" spans="2:12" x14ac:dyDescent="0.25">
      <c r="B25" s="135"/>
      <c r="C25" s="133"/>
      <c r="D25" s="103"/>
      <c r="E25" s="103"/>
      <c r="F25" s="104"/>
      <c r="G25" s="105"/>
      <c r="H25" s="129"/>
      <c r="I25" s="145"/>
    </row>
    <row r="26" spans="2:12" ht="16.5" x14ac:dyDescent="0.25">
      <c r="B26" s="134"/>
      <c r="C26" s="100" t="s">
        <v>21</v>
      </c>
      <c r="D26" s="100"/>
      <c r="E26" s="100"/>
      <c r="F26" s="22" t="s">
        <v>74</v>
      </c>
      <c r="G26" s="106" t="s">
        <v>7</v>
      </c>
      <c r="H26" s="148" t="s">
        <v>46</v>
      </c>
      <c r="I26" s="135" t="s">
        <v>11</v>
      </c>
    </row>
    <row r="27" spans="2:12" ht="20.25" customHeight="1" x14ac:dyDescent="0.25">
      <c r="B27" s="135">
        <v>12</v>
      </c>
      <c r="C27" s="130">
        <v>300</v>
      </c>
      <c r="D27" s="156" t="s">
        <v>50</v>
      </c>
      <c r="E27" s="156"/>
      <c r="F27" s="107">
        <f>G27/F10</f>
        <v>0.38627824386226772</v>
      </c>
      <c r="G27" s="95">
        <v>1501</v>
      </c>
      <c r="H27" s="151" t="s">
        <v>51</v>
      </c>
      <c r="I27" s="146"/>
      <c r="K27" s="108"/>
    </row>
    <row r="28" spans="2:12" ht="15" customHeight="1" x14ac:dyDescent="0.25">
      <c r="B28" s="135">
        <v>13</v>
      </c>
      <c r="C28" s="130">
        <v>600</v>
      </c>
      <c r="D28" s="92" t="s">
        <v>27</v>
      </c>
      <c r="E28" s="87"/>
      <c r="F28" s="86"/>
      <c r="G28" s="109"/>
      <c r="H28" s="163" t="s">
        <v>52</v>
      </c>
      <c r="I28" s="146"/>
      <c r="K28" s="108"/>
    </row>
    <row r="29" spans="2:12" x14ac:dyDescent="0.25">
      <c r="B29" s="135"/>
      <c r="C29" s="130"/>
      <c r="D29" s="92">
        <v>610</v>
      </c>
      <c r="E29" s="87" t="s">
        <v>2</v>
      </c>
      <c r="F29" s="94">
        <f>G29/$F$10</f>
        <v>0.63687848062175101</v>
      </c>
      <c r="G29" s="95">
        <v>2474.7824000000001</v>
      </c>
      <c r="H29" s="164"/>
      <c r="I29" s="146"/>
      <c r="K29" s="108"/>
    </row>
    <row r="30" spans="2:12" x14ac:dyDescent="0.25">
      <c r="B30" s="135"/>
      <c r="C30" s="130"/>
      <c r="D30" s="92">
        <v>620</v>
      </c>
      <c r="E30" s="87" t="s">
        <v>3</v>
      </c>
      <c r="F30" s="94">
        <f>G30/$F$10</f>
        <v>0.39387477482114364</v>
      </c>
      <c r="G30" s="95">
        <v>1530.5186000000001</v>
      </c>
      <c r="H30" s="164"/>
      <c r="I30" s="146"/>
      <c r="K30" s="108"/>
    </row>
    <row r="31" spans="2:12" x14ac:dyDescent="0.25">
      <c r="B31" s="135"/>
      <c r="C31" s="130"/>
      <c r="D31" s="92">
        <v>630</v>
      </c>
      <c r="E31" s="87" t="s">
        <v>4</v>
      </c>
      <c r="F31" s="94">
        <f>G31/$F$10</f>
        <v>0.14532605898399298</v>
      </c>
      <c r="G31" s="95">
        <v>564.70799999999997</v>
      </c>
      <c r="H31" s="165"/>
      <c r="I31" s="146"/>
      <c r="K31" s="108"/>
    </row>
    <row r="32" spans="2:12" x14ac:dyDescent="0.25">
      <c r="B32" s="135">
        <v>14</v>
      </c>
      <c r="C32" s="130"/>
      <c r="D32" s="154" t="s">
        <v>55</v>
      </c>
      <c r="E32" s="155"/>
      <c r="F32" s="107">
        <f>G32/F10</f>
        <v>-7.8522878171805019E-2</v>
      </c>
      <c r="G32" s="110">
        <v>-305.12419999999997</v>
      </c>
      <c r="H32" s="151"/>
      <c r="I32" s="146"/>
      <c r="K32" s="108"/>
    </row>
    <row r="33" spans="2:9" ht="15.75" thickBot="1" x14ac:dyDescent="0.3">
      <c r="B33" s="135">
        <v>15</v>
      </c>
      <c r="C33" s="152" t="s">
        <v>17</v>
      </c>
      <c r="D33" s="141"/>
      <c r="E33" s="147"/>
      <c r="F33" s="111">
        <f>SUM(F27:F32)</f>
        <v>1.4838346801173503</v>
      </c>
      <c r="G33" s="112">
        <f>SUM(G27:G32)</f>
        <v>5765.8847999999998</v>
      </c>
      <c r="H33" s="150"/>
      <c r="I33" s="144"/>
    </row>
    <row r="34" spans="2:9" x14ac:dyDescent="0.25">
      <c r="B34" s="81"/>
      <c r="C34" s="113"/>
      <c r="D34" s="78"/>
      <c r="E34" s="78"/>
      <c r="F34" s="114"/>
      <c r="G34" s="115"/>
    </row>
    <row r="35" spans="2:9" x14ac:dyDescent="0.25">
      <c r="B35" s="81"/>
      <c r="C35" s="169" t="s">
        <v>22</v>
      </c>
      <c r="D35" s="169"/>
      <c r="E35" s="169"/>
      <c r="F35" s="116">
        <f>ROUND(F24+F33,2)</f>
        <v>11.54</v>
      </c>
      <c r="G35" s="117">
        <f>G24+G33</f>
        <v>44841.34514072552</v>
      </c>
    </row>
    <row r="36" spans="2:9" x14ac:dyDescent="0.25">
      <c r="B36" s="72"/>
      <c r="C36" s="78" t="s">
        <v>8</v>
      </c>
      <c r="D36" s="78"/>
      <c r="E36" s="118">
        <v>0.2</v>
      </c>
      <c r="F36" s="119">
        <f>F35*E36</f>
        <v>2.3079999999999998</v>
      </c>
      <c r="G36" s="120">
        <f>G35*E36</f>
        <v>8968.269028145105</v>
      </c>
    </row>
    <row r="37" spans="2:9" x14ac:dyDescent="0.25">
      <c r="B37" s="72"/>
      <c r="C37" s="78" t="s">
        <v>19</v>
      </c>
      <c r="D37" s="78"/>
      <c r="E37" s="78"/>
      <c r="F37" s="121">
        <f>SUM(F35:F36)</f>
        <v>13.847999999999999</v>
      </c>
      <c r="G37" s="122">
        <f>SUM(G35:G36)</f>
        <v>53809.614168870627</v>
      </c>
    </row>
    <row r="38" spans="2:9" x14ac:dyDescent="0.25">
      <c r="B38" s="72"/>
      <c r="C38" s="78" t="s">
        <v>53</v>
      </c>
      <c r="D38" s="78"/>
      <c r="E38" s="78"/>
      <c r="F38" s="121"/>
      <c r="G38" s="122">
        <f>G35*12</f>
        <v>538096.14168870624</v>
      </c>
    </row>
    <row r="39" spans="2:9" ht="15.75" thickBot="1" x14ac:dyDescent="0.3">
      <c r="B39" s="72"/>
      <c r="C39" s="78" t="s">
        <v>45</v>
      </c>
      <c r="D39" s="123"/>
      <c r="E39" s="123"/>
      <c r="F39" s="124"/>
      <c r="G39" s="125">
        <f>G37*12</f>
        <v>645715.37002644758</v>
      </c>
    </row>
    <row r="40" spans="2:9" x14ac:dyDescent="0.25">
      <c r="B40" s="126"/>
      <c r="C40" s="123"/>
      <c r="D40" s="123"/>
      <c r="E40" s="123"/>
      <c r="F40" s="123"/>
      <c r="G40" s="123"/>
    </row>
    <row r="44" spans="2:9" x14ac:dyDescent="0.25">
      <c r="C44" s="127" t="s">
        <v>5</v>
      </c>
      <c r="D44" s="127"/>
      <c r="E44" s="127"/>
      <c r="F44" s="127" t="s">
        <v>77</v>
      </c>
      <c r="G44" s="127"/>
    </row>
    <row r="46" spans="2:9" x14ac:dyDescent="0.25">
      <c r="C46" s="21" t="s">
        <v>6</v>
      </c>
      <c r="D46" s="21"/>
      <c r="E46" s="21"/>
      <c r="F46" s="21" t="s">
        <v>6</v>
      </c>
      <c r="G46" s="21"/>
    </row>
  </sheetData>
  <mergeCells count="12">
    <mergeCell ref="C35:E35"/>
    <mergeCell ref="D23:E23"/>
    <mergeCell ref="D20:E20"/>
    <mergeCell ref="D21:E21"/>
    <mergeCell ref="D22:E22"/>
    <mergeCell ref="B4:I4"/>
    <mergeCell ref="D32:E32"/>
    <mergeCell ref="D27:E27"/>
    <mergeCell ref="H18:H23"/>
    <mergeCell ref="H15:H17"/>
    <mergeCell ref="H28:H31"/>
    <mergeCell ref="I18:I2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F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R50"/>
  <sheetViews>
    <sheetView topLeftCell="A16" workbookViewId="0">
      <selection activeCell="C43" sqref="C43"/>
    </sheetView>
  </sheetViews>
  <sheetFormatPr defaultRowHeight="11.25" x14ac:dyDescent="0.2"/>
  <cols>
    <col min="1" max="1" width="9.140625" style="1"/>
    <col min="2" max="2" width="20.85546875" style="1" customWidth="1"/>
    <col min="3" max="3" width="13.7109375" style="1" bestFit="1" customWidth="1"/>
    <col min="4" max="16384" width="9.140625" style="1"/>
  </cols>
  <sheetData>
    <row r="2" spans="1:122" s="26" customFormat="1" ht="12.75" x14ac:dyDescent="0.2">
      <c r="A2" s="1"/>
      <c r="B2" s="27" t="s">
        <v>44</v>
      </c>
      <c r="C2" s="9"/>
    </row>
    <row r="3" spans="1:122" x14ac:dyDescent="0.2">
      <c r="B3" s="2" t="s">
        <v>28</v>
      </c>
      <c r="C3" s="3">
        <v>82227.27</v>
      </c>
      <c r="D3" s="1" t="s">
        <v>39</v>
      </c>
    </row>
    <row r="4" spans="1:122" x14ac:dyDescent="0.2">
      <c r="B4" s="2" t="s">
        <v>28</v>
      </c>
      <c r="C4" s="3">
        <f>C3/1.2</f>
        <v>68522.725000000006</v>
      </c>
      <c r="D4" s="4" t="s">
        <v>29</v>
      </c>
    </row>
    <row r="5" spans="1:122" s="14" customFormat="1" x14ac:dyDescent="0.2">
      <c r="B5" s="13" t="s">
        <v>30</v>
      </c>
      <c r="C5" s="25">
        <v>121</v>
      </c>
      <c r="D5" s="14" t="s">
        <v>31</v>
      </c>
    </row>
    <row r="6" spans="1:122" x14ac:dyDescent="0.2">
      <c r="B6" s="5" t="s">
        <v>30</v>
      </c>
      <c r="C6" s="1">
        <f>104-12</f>
        <v>92</v>
      </c>
      <c r="D6" s="1" t="s">
        <v>31</v>
      </c>
    </row>
    <row r="7" spans="1:122" x14ac:dyDescent="0.2">
      <c r="B7" s="1" t="s">
        <v>40</v>
      </c>
      <c r="C7" s="17">
        <v>44803</v>
      </c>
    </row>
    <row r="8" spans="1:122" x14ac:dyDescent="0.2">
      <c r="B8" s="1" t="s">
        <v>41</v>
      </c>
      <c r="C8" s="20">
        <v>5.2699999999999997E-2</v>
      </c>
    </row>
    <row r="9" spans="1:122" x14ac:dyDescent="0.2">
      <c r="C9" s="17"/>
    </row>
    <row r="10" spans="1:122" x14ac:dyDescent="0.2">
      <c r="B10" s="6"/>
      <c r="C10" s="7">
        <v>41640</v>
      </c>
      <c r="D10" s="7">
        <f t="shared" ref="D10:BO10" si="0">EDATE(C10,1)</f>
        <v>41671</v>
      </c>
      <c r="E10" s="7">
        <f t="shared" si="0"/>
        <v>41699</v>
      </c>
      <c r="F10" s="7">
        <f t="shared" si="0"/>
        <v>41730</v>
      </c>
      <c r="G10" s="7">
        <f t="shared" si="0"/>
        <v>41760</v>
      </c>
      <c r="H10" s="7">
        <f t="shared" si="0"/>
        <v>41791</v>
      </c>
      <c r="I10" s="7">
        <f t="shared" si="0"/>
        <v>41821</v>
      </c>
      <c r="J10" s="7">
        <f t="shared" si="0"/>
        <v>41852</v>
      </c>
      <c r="K10" s="7">
        <f t="shared" si="0"/>
        <v>41883</v>
      </c>
      <c r="L10" s="7">
        <f t="shared" si="0"/>
        <v>41913</v>
      </c>
      <c r="M10" s="7">
        <f t="shared" si="0"/>
        <v>41944</v>
      </c>
      <c r="N10" s="7">
        <f t="shared" si="0"/>
        <v>41974</v>
      </c>
      <c r="O10" s="16">
        <f t="shared" si="0"/>
        <v>42005</v>
      </c>
      <c r="P10" s="16">
        <f t="shared" si="0"/>
        <v>42036</v>
      </c>
      <c r="Q10" s="16">
        <f t="shared" si="0"/>
        <v>42064</v>
      </c>
      <c r="R10" s="16">
        <f t="shared" si="0"/>
        <v>42095</v>
      </c>
      <c r="S10" s="16">
        <f t="shared" si="0"/>
        <v>42125</v>
      </c>
      <c r="T10" s="16">
        <f t="shared" si="0"/>
        <v>42156</v>
      </c>
      <c r="U10" s="16">
        <f t="shared" si="0"/>
        <v>42186</v>
      </c>
      <c r="V10" s="16">
        <f t="shared" si="0"/>
        <v>42217</v>
      </c>
      <c r="W10" s="16">
        <f t="shared" si="0"/>
        <v>42248</v>
      </c>
      <c r="X10" s="16">
        <f t="shared" si="0"/>
        <v>42278</v>
      </c>
      <c r="Y10" s="16">
        <f t="shared" si="0"/>
        <v>42309</v>
      </c>
      <c r="Z10" s="16">
        <f t="shared" si="0"/>
        <v>42339</v>
      </c>
      <c r="AA10" s="16">
        <f t="shared" si="0"/>
        <v>42370</v>
      </c>
      <c r="AB10" s="16">
        <f t="shared" si="0"/>
        <v>42401</v>
      </c>
      <c r="AC10" s="16">
        <f t="shared" si="0"/>
        <v>42430</v>
      </c>
      <c r="AD10" s="16">
        <f t="shared" si="0"/>
        <v>42461</v>
      </c>
      <c r="AE10" s="16">
        <f t="shared" si="0"/>
        <v>42491</v>
      </c>
      <c r="AF10" s="16">
        <f t="shared" si="0"/>
        <v>42522</v>
      </c>
      <c r="AG10" s="16">
        <f t="shared" si="0"/>
        <v>42552</v>
      </c>
      <c r="AH10" s="16">
        <f t="shared" si="0"/>
        <v>42583</v>
      </c>
      <c r="AI10" s="16">
        <f t="shared" si="0"/>
        <v>42614</v>
      </c>
      <c r="AJ10" s="16">
        <f t="shared" si="0"/>
        <v>42644</v>
      </c>
      <c r="AK10" s="16">
        <f t="shared" si="0"/>
        <v>42675</v>
      </c>
      <c r="AL10" s="16">
        <f t="shared" si="0"/>
        <v>42705</v>
      </c>
      <c r="AM10" s="16">
        <f t="shared" si="0"/>
        <v>42736</v>
      </c>
      <c r="AN10" s="16">
        <f t="shared" si="0"/>
        <v>42767</v>
      </c>
      <c r="AO10" s="16">
        <f t="shared" si="0"/>
        <v>42795</v>
      </c>
      <c r="AP10" s="16">
        <f t="shared" si="0"/>
        <v>42826</v>
      </c>
      <c r="AQ10" s="16">
        <f t="shared" si="0"/>
        <v>42856</v>
      </c>
      <c r="AR10" s="16">
        <f t="shared" si="0"/>
        <v>42887</v>
      </c>
      <c r="AS10" s="16">
        <f t="shared" si="0"/>
        <v>42917</v>
      </c>
      <c r="AT10" s="16">
        <f t="shared" si="0"/>
        <v>42948</v>
      </c>
      <c r="AU10" s="16">
        <f t="shared" si="0"/>
        <v>42979</v>
      </c>
      <c r="AV10" s="16">
        <f t="shared" si="0"/>
        <v>43009</v>
      </c>
      <c r="AW10" s="16">
        <f t="shared" si="0"/>
        <v>43040</v>
      </c>
      <c r="AX10" s="16">
        <f t="shared" si="0"/>
        <v>43070</v>
      </c>
      <c r="AY10" s="16">
        <f t="shared" si="0"/>
        <v>43101</v>
      </c>
      <c r="AZ10" s="16">
        <f t="shared" si="0"/>
        <v>43132</v>
      </c>
      <c r="BA10" s="16">
        <f t="shared" si="0"/>
        <v>43160</v>
      </c>
      <c r="BB10" s="16">
        <f t="shared" si="0"/>
        <v>43191</v>
      </c>
      <c r="BC10" s="16">
        <f t="shared" si="0"/>
        <v>43221</v>
      </c>
      <c r="BD10" s="16">
        <f t="shared" si="0"/>
        <v>43252</v>
      </c>
      <c r="BE10" s="16">
        <f t="shared" si="0"/>
        <v>43282</v>
      </c>
      <c r="BF10" s="16">
        <f t="shared" si="0"/>
        <v>43313</v>
      </c>
      <c r="BG10" s="16">
        <f t="shared" si="0"/>
        <v>43344</v>
      </c>
      <c r="BH10" s="16">
        <f t="shared" si="0"/>
        <v>43374</v>
      </c>
      <c r="BI10" s="16">
        <f t="shared" si="0"/>
        <v>43405</v>
      </c>
      <c r="BJ10" s="16">
        <f t="shared" si="0"/>
        <v>43435</v>
      </c>
      <c r="BK10" s="16">
        <f t="shared" si="0"/>
        <v>43466</v>
      </c>
      <c r="BL10" s="16">
        <f t="shared" si="0"/>
        <v>43497</v>
      </c>
      <c r="BM10" s="16">
        <f t="shared" si="0"/>
        <v>43525</v>
      </c>
      <c r="BN10" s="16">
        <f t="shared" si="0"/>
        <v>43556</v>
      </c>
      <c r="BO10" s="16">
        <f t="shared" si="0"/>
        <v>43586</v>
      </c>
      <c r="BP10" s="16">
        <f t="shared" ref="BP10:DR10" si="1">EDATE(BO10,1)</f>
        <v>43617</v>
      </c>
      <c r="BQ10" s="16">
        <f t="shared" si="1"/>
        <v>43647</v>
      </c>
      <c r="BR10" s="16">
        <f t="shared" si="1"/>
        <v>43678</v>
      </c>
      <c r="BS10" s="16">
        <f t="shared" si="1"/>
        <v>43709</v>
      </c>
      <c r="BT10" s="16">
        <f t="shared" si="1"/>
        <v>43739</v>
      </c>
      <c r="BU10" s="16">
        <f t="shared" si="1"/>
        <v>43770</v>
      </c>
      <c r="BV10" s="16">
        <f t="shared" si="1"/>
        <v>43800</v>
      </c>
      <c r="BW10" s="16">
        <f t="shared" si="1"/>
        <v>43831</v>
      </c>
      <c r="BX10" s="16">
        <f t="shared" si="1"/>
        <v>43862</v>
      </c>
      <c r="BY10" s="16">
        <f t="shared" si="1"/>
        <v>43891</v>
      </c>
      <c r="BZ10" s="16">
        <f t="shared" si="1"/>
        <v>43922</v>
      </c>
      <c r="CA10" s="16">
        <f t="shared" si="1"/>
        <v>43952</v>
      </c>
      <c r="CB10" s="16">
        <f t="shared" si="1"/>
        <v>43983</v>
      </c>
      <c r="CC10" s="16">
        <f t="shared" si="1"/>
        <v>44013</v>
      </c>
      <c r="CD10" s="16">
        <f t="shared" si="1"/>
        <v>44044</v>
      </c>
      <c r="CE10" s="16">
        <f t="shared" si="1"/>
        <v>44075</v>
      </c>
      <c r="CF10" s="16">
        <f t="shared" si="1"/>
        <v>44105</v>
      </c>
      <c r="CG10" s="16">
        <f t="shared" si="1"/>
        <v>44136</v>
      </c>
      <c r="CH10" s="16">
        <f t="shared" si="1"/>
        <v>44166</v>
      </c>
      <c r="CI10" s="16">
        <f t="shared" si="1"/>
        <v>44197</v>
      </c>
      <c r="CJ10" s="16">
        <f t="shared" si="1"/>
        <v>44228</v>
      </c>
      <c r="CK10" s="16">
        <f t="shared" si="1"/>
        <v>44256</v>
      </c>
      <c r="CL10" s="16">
        <f t="shared" si="1"/>
        <v>44287</v>
      </c>
      <c r="CM10" s="16">
        <f t="shared" si="1"/>
        <v>44317</v>
      </c>
      <c r="CN10" s="16">
        <f t="shared" si="1"/>
        <v>44348</v>
      </c>
      <c r="CO10" s="16">
        <f t="shared" si="1"/>
        <v>44378</v>
      </c>
      <c r="CP10" s="16">
        <f t="shared" si="1"/>
        <v>44409</v>
      </c>
      <c r="CQ10" s="16">
        <f t="shared" si="1"/>
        <v>44440</v>
      </c>
      <c r="CR10" s="16">
        <f t="shared" si="1"/>
        <v>44470</v>
      </c>
      <c r="CS10" s="16">
        <f t="shared" si="1"/>
        <v>44501</v>
      </c>
      <c r="CT10" s="16">
        <f t="shared" si="1"/>
        <v>44531</v>
      </c>
      <c r="CU10" s="16">
        <f t="shared" si="1"/>
        <v>44562</v>
      </c>
      <c r="CV10" s="16">
        <f t="shared" si="1"/>
        <v>44593</v>
      </c>
      <c r="CW10" s="16">
        <f t="shared" si="1"/>
        <v>44621</v>
      </c>
      <c r="CX10" s="16">
        <f t="shared" si="1"/>
        <v>44652</v>
      </c>
      <c r="CY10" s="16">
        <f t="shared" si="1"/>
        <v>44682</v>
      </c>
      <c r="CZ10" s="16">
        <f t="shared" si="1"/>
        <v>44713</v>
      </c>
      <c r="DA10" s="16">
        <f t="shared" si="1"/>
        <v>44743</v>
      </c>
      <c r="DB10" s="16">
        <f t="shared" si="1"/>
        <v>44774</v>
      </c>
      <c r="DC10" s="16">
        <f t="shared" si="1"/>
        <v>44805</v>
      </c>
      <c r="DD10" s="16">
        <f t="shared" si="1"/>
        <v>44835</v>
      </c>
      <c r="DE10" s="16">
        <f t="shared" si="1"/>
        <v>44866</v>
      </c>
      <c r="DF10" s="16">
        <f t="shared" si="1"/>
        <v>44896</v>
      </c>
      <c r="DG10" s="16">
        <f t="shared" si="1"/>
        <v>44927</v>
      </c>
      <c r="DH10" s="16">
        <f t="shared" si="1"/>
        <v>44958</v>
      </c>
      <c r="DI10" s="16">
        <f t="shared" si="1"/>
        <v>44986</v>
      </c>
      <c r="DJ10" s="16">
        <f t="shared" si="1"/>
        <v>45017</v>
      </c>
      <c r="DK10" s="16">
        <f t="shared" si="1"/>
        <v>45047</v>
      </c>
      <c r="DL10" s="16">
        <f t="shared" si="1"/>
        <v>45078</v>
      </c>
      <c r="DM10" s="16">
        <f t="shared" si="1"/>
        <v>45108</v>
      </c>
      <c r="DN10" s="16">
        <f t="shared" si="1"/>
        <v>45139</v>
      </c>
      <c r="DO10" s="16">
        <f t="shared" si="1"/>
        <v>45170</v>
      </c>
      <c r="DP10" s="16">
        <f t="shared" si="1"/>
        <v>45200</v>
      </c>
      <c r="DQ10" s="16">
        <f t="shared" si="1"/>
        <v>45231</v>
      </c>
      <c r="DR10" s="16">
        <f t="shared" si="1"/>
        <v>45261</v>
      </c>
    </row>
    <row r="11" spans="1:122" x14ac:dyDescent="0.2">
      <c r="B11" s="1" t="s">
        <v>32</v>
      </c>
      <c r="C11" s="8">
        <f>C4</f>
        <v>68522.725000000006</v>
      </c>
      <c r="D11" s="8">
        <f>C15</f>
        <v>68092.408509084387</v>
      </c>
      <c r="E11" s="8">
        <f t="shared" ref="E11:BP11" si="2">D15</f>
        <v>67660.202211579497</v>
      </c>
      <c r="F11" s="8">
        <f t="shared" si="2"/>
        <v>67226.097808084727</v>
      </c>
      <c r="G11" s="8">
        <f t="shared" si="2"/>
        <v>66790.086962751288</v>
      </c>
      <c r="H11" s="8">
        <f t="shared" si="2"/>
        <v>66352.161303122091</v>
      </c>
      <c r="I11" s="8">
        <f t="shared" si="2"/>
        <v>65912.312419971015</v>
      </c>
      <c r="J11" s="8">
        <f t="shared" si="2"/>
        <v>65470.531867141435</v>
      </c>
      <c r="K11" s="8">
        <f t="shared" si="2"/>
        <v>65026.811161384016</v>
      </c>
      <c r="L11" s="8">
        <f t="shared" si="2"/>
        <v>64581.141782193808</v>
      </c>
      <c r="M11" s="8">
        <f t="shared" si="2"/>
        <v>64133.515171646657</v>
      </c>
      <c r="N11" s="8">
        <f t="shared" si="2"/>
        <v>63683.922734234853</v>
      </c>
      <c r="O11" s="15">
        <f t="shared" si="2"/>
        <v>63232.355836702081</v>
      </c>
      <c r="P11" s="15">
        <f t="shared" si="2"/>
        <v>62778.805807877652</v>
      </c>
      <c r="Q11" s="15">
        <f t="shared" si="2"/>
        <v>62323.263938509968</v>
      </c>
      <c r="R11" s="15">
        <f t="shared" si="2"/>
        <v>61865.72148109931</v>
      </c>
      <c r="S11" s="15">
        <f t="shared" si="2"/>
        <v>61406.169649729854</v>
      </c>
      <c r="T11" s="15">
        <f t="shared" si="2"/>
        <v>60944.599619900968</v>
      </c>
      <c r="U11" s="15">
        <f t="shared" si="2"/>
        <v>60481.002528357749</v>
      </c>
      <c r="V11" s="15">
        <f t="shared" si="2"/>
        <v>60015.369472920836</v>
      </c>
      <c r="W11" s="15">
        <f t="shared" si="2"/>
        <v>59547.691512315461</v>
      </c>
      <c r="X11" s="15">
        <f t="shared" si="2"/>
        <v>59077.959665999762</v>
      </c>
      <c r="Y11" s="15">
        <f t="shared" si="2"/>
        <v>58606.164913992325</v>
      </c>
      <c r="Z11" s="15">
        <f t="shared" si="2"/>
        <v>58132.29819669899</v>
      </c>
      <c r="AA11" s="15">
        <f t="shared" si="2"/>
        <v>57656.350414738874</v>
      </c>
      <c r="AB11" s="15">
        <f t="shared" si="2"/>
        <v>57178.312428769656</v>
      </c>
      <c r="AC11" s="15">
        <f t="shared" si="2"/>
        <v>56698.175059312052</v>
      </c>
      <c r="AD11" s="15">
        <f t="shared" si="2"/>
        <v>56215.929086573582</v>
      </c>
      <c r="AE11" s="15">
        <f t="shared" si="2"/>
        <v>55731.565250271502</v>
      </c>
      <c r="AF11" s="15">
        <f t="shared" si="2"/>
        <v>55245.074249454992</v>
      </c>
      <c r="AG11" s="15">
        <f t="shared" si="2"/>
        <v>54756.446742326567</v>
      </c>
      <c r="AH11" s="15">
        <f t="shared" si="2"/>
        <v>54265.673346062671</v>
      </c>
      <c r="AI11" s="15">
        <f t="shared" si="2"/>
        <v>53772.744636633513</v>
      </c>
      <c r="AJ11" s="15">
        <f t="shared" si="2"/>
        <v>53277.651148622113</v>
      </c>
      <c r="AK11" s="15">
        <f t="shared" si="2"/>
        <v>52780.383375042526</v>
      </c>
      <c r="AL11" s="15">
        <f t="shared" si="2"/>
        <v>52280.931767157308</v>
      </c>
      <c r="AM11" s="15">
        <f t="shared" si="2"/>
        <v>51779.286734294124</v>
      </c>
      <c r="AN11" s="15">
        <f t="shared" si="2"/>
        <v>51275.438643661619</v>
      </c>
      <c r="AO11" s="15">
        <f t="shared" si="2"/>
        <v>50769.377820164416</v>
      </c>
      <c r="AP11" s="15">
        <f t="shared" si="2"/>
        <v>50261.094546217355</v>
      </c>
      <c r="AQ11" s="15">
        <f t="shared" si="2"/>
        <v>49750.579061558878</v>
      </c>
      <c r="AR11" s="15">
        <f t="shared" si="2"/>
        <v>49237.821563063604</v>
      </c>
      <c r="AS11" s="15">
        <f t="shared" si="2"/>
        <v>48722.812204554109</v>
      </c>
      <c r="AT11" s="15">
        <f t="shared" si="2"/>
        <v>48205.541096611829</v>
      </c>
      <c r="AU11" s="15">
        <f t="shared" si="2"/>
        <v>47685.99830638717</v>
      </c>
      <c r="AV11" s="15">
        <f t="shared" si="2"/>
        <v>47164.173857408772</v>
      </c>
      <c r="AW11" s="15">
        <f t="shared" si="2"/>
        <v>46640.057729391941</v>
      </c>
      <c r="AX11" s="15">
        <f t="shared" si="2"/>
        <v>46113.639858046241</v>
      </c>
      <c r="AY11" s="15">
        <f t="shared" si="2"/>
        <v>45584.910134882208</v>
      </c>
      <c r="AZ11" s="15">
        <f t="shared" si="2"/>
        <v>45053.85840701728</v>
      </c>
      <c r="BA11" s="15">
        <f t="shared" si="2"/>
        <v>44520.474476980817</v>
      </c>
      <c r="BB11" s="15">
        <f t="shared" si="2"/>
        <v>43984.748102518271</v>
      </c>
      <c r="BC11" s="15">
        <f t="shared" si="2"/>
        <v>43446.668996394546</v>
      </c>
      <c r="BD11" s="15">
        <f t="shared" si="2"/>
        <v>42906.226826196427</v>
      </c>
      <c r="BE11" s="15">
        <f t="shared" si="2"/>
        <v>42363.41121413419</v>
      </c>
      <c r="BF11" s="15">
        <f t="shared" si="2"/>
        <v>41818.211736842313</v>
      </c>
      <c r="BG11" s="15">
        <f t="shared" si="2"/>
        <v>41270.617925179329</v>
      </c>
      <c r="BH11" s="15">
        <f t="shared" si="2"/>
        <v>40720.619264026791</v>
      </c>
      <c r="BI11" s="15">
        <f t="shared" si="2"/>
        <v>40168.205192087356</v>
      </c>
      <c r="BJ11" s="15">
        <f t="shared" si="2"/>
        <v>39613.365101681993</v>
      </c>
      <c r="BK11" s="15">
        <f t="shared" si="2"/>
        <v>39056.088338546266</v>
      </c>
      <c r="BL11" s="15">
        <f t="shared" si="2"/>
        <v>38496.364201625765</v>
      </c>
      <c r="BM11" s="15">
        <f t="shared" si="2"/>
        <v>37934.181942870622</v>
      </c>
      <c r="BN11" s="15">
        <f t="shared" si="2"/>
        <v>37369.530767029115</v>
      </c>
      <c r="BO11" s="15">
        <f t="shared" si="2"/>
        <v>36802.399831440365</v>
      </c>
      <c r="BP11" s="15">
        <f t="shared" si="2"/>
        <v>36232.778245826157</v>
      </c>
      <c r="BQ11" s="15">
        <f t="shared" ref="BQ11:DR11" si="3">BP15</f>
        <v>35660.655072081798</v>
      </c>
      <c r="BR11" s="15">
        <f t="shared" si="3"/>
        <v>35086.019324066074</v>
      </c>
      <c r="BS11" s="15">
        <f t="shared" si="3"/>
        <v>34508.859967390315</v>
      </c>
      <c r="BT11" s="15">
        <f t="shared" si="3"/>
        <v>33929.165919206491</v>
      </c>
      <c r="BU11" s="15">
        <f t="shared" si="3"/>
        <v>33346.926047994391</v>
      </c>
      <c r="BV11" s="15">
        <f t="shared" si="3"/>
        <v>32762.129173347883</v>
      </c>
      <c r="BW11" s="15">
        <f t="shared" si="3"/>
        <v>32174.764065760221</v>
      </c>
      <c r="BX11" s="15">
        <f t="shared" si="3"/>
        <v>31584.819446408401</v>
      </c>
      <c r="BY11" s="15">
        <f t="shared" si="3"/>
        <v>30992.283986936596</v>
      </c>
      <c r="BZ11" s="15">
        <f t="shared" si="3"/>
        <v>30397.146309238611</v>
      </c>
      <c r="CA11" s="15">
        <f t="shared" si="3"/>
        <v>29799.3949852394</v>
      </c>
      <c r="CB11" s="15">
        <f t="shared" si="3"/>
        <v>29199.018536675627</v>
      </c>
      <c r="CC11" s="15">
        <f t="shared" si="3"/>
        <v>28596.005434875246</v>
      </c>
      <c r="CD11" s="15">
        <f t="shared" si="3"/>
        <v>27990.344100536124</v>
      </c>
      <c r="CE11" s="15">
        <f t="shared" si="3"/>
        <v>27382.022903503694</v>
      </c>
      <c r="CF11" s="15">
        <f t="shared" si="3"/>
        <v>26771.030162547631</v>
      </c>
      <c r="CG11" s="15">
        <f t="shared" si="3"/>
        <v>26157.354145137535</v>
      </c>
      <c r="CH11" s="15">
        <f t="shared" si="3"/>
        <v>25540.983067217647</v>
      </c>
      <c r="CI11" s="15">
        <f t="shared" si="3"/>
        <v>24921.90509298056</v>
      </c>
      <c r="CJ11" s="15">
        <f t="shared" si="3"/>
        <v>24300.10833463995</v>
      </c>
      <c r="CK11" s="15">
        <f t="shared" si="3"/>
        <v>23675.580852202293</v>
      </c>
      <c r="CL11" s="15">
        <f t="shared" si="3"/>
        <v>23048.310653237597</v>
      </c>
      <c r="CM11" s="15">
        <f t="shared" si="3"/>
        <v>22418.285692649115</v>
      </c>
      <c r="CN11" s="15">
        <f t="shared" si="3"/>
        <v>21785.49387244205</v>
      </c>
      <c r="CO11" s="15">
        <f t="shared" si="3"/>
        <v>21149.923041491242</v>
      </c>
      <c r="CP11" s="15">
        <f t="shared" si="3"/>
        <v>20511.560995307842</v>
      </c>
      <c r="CQ11" s="15">
        <f t="shared" si="3"/>
        <v>19870.395475804951</v>
      </c>
      <c r="CR11" s="15">
        <f t="shared" si="3"/>
        <v>19226.414171062246</v>
      </c>
      <c r="CS11" s="15">
        <f t="shared" si="3"/>
        <v>18579.604715089547</v>
      </c>
      <c r="CT11" s="15">
        <f t="shared" si="3"/>
        <v>17929.954687589365</v>
      </c>
      <c r="CU11" s="15">
        <f t="shared" si="3"/>
        <v>17277.451613718411</v>
      </c>
      <c r="CV11" s="15">
        <f t="shared" si="3"/>
        <v>16622.082963848043</v>
      </c>
      <c r="CW11" s="15">
        <f t="shared" si="3"/>
        <v>15963.836153323658</v>
      </c>
      <c r="CX11" s="15">
        <f t="shared" si="3"/>
        <v>15302.698542223055</v>
      </c>
      <c r="CY11" s="15">
        <f t="shared" si="3"/>
        <v>14638.657435113702</v>
      </c>
      <c r="CZ11" s="15">
        <f t="shared" si="3"/>
        <v>13971.70008080896</v>
      </c>
      <c r="DA11" s="15">
        <f t="shared" si="3"/>
        <v>13301.813672123229</v>
      </c>
      <c r="DB11" s="15">
        <f t="shared" si="3"/>
        <v>12628.985345626021</v>
      </c>
      <c r="DC11" s="15">
        <f t="shared" si="3"/>
        <v>11953.202181394945</v>
      </c>
      <c r="DD11" s="15">
        <f t="shared" si="3"/>
        <v>11274.451202767621</v>
      </c>
      <c r="DE11" s="15">
        <f t="shared" si="3"/>
        <v>10592.719376092493</v>
      </c>
      <c r="DF11" s="15">
        <f t="shared" si="3"/>
        <v>9907.9936104785502</v>
      </c>
      <c r="DG11" s="15">
        <f t="shared" si="3"/>
        <v>9220.2607575439524</v>
      </c>
      <c r="DH11" s="15">
        <f t="shared" si="3"/>
        <v>8529.5076111635499</v>
      </c>
      <c r="DI11" s="15">
        <f t="shared" si="3"/>
        <v>7835.7209072152937</v>
      </c>
      <c r="DJ11" s="15">
        <f t="shared" si="3"/>
        <v>7138.8873233255308</v>
      </c>
      <c r="DK11" s="15">
        <f t="shared" si="3"/>
        <v>6438.9934786131862</v>
      </c>
      <c r="DL11" s="15">
        <f t="shared" si="3"/>
        <v>5736.025933432813</v>
      </c>
      <c r="DM11" s="15">
        <f t="shared" si="3"/>
        <v>5029.9711891165225</v>
      </c>
      <c r="DN11" s="15">
        <f t="shared" si="3"/>
        <v>4320.8156877147767</v>
      </c>
      <c r="DO11" s="15">
        <f t="shared" si="3"/>
        <v>3608.5458117360413</v>
      </c>
      <c r="DP11" s="15">
        <f t="shared" si="3"/>
        <v>2893.1478838852991</v>
      </c>
      <c r="DQ11" s="15">
        <f t="shared" si="3"/>
        <v>2174.6081668014122</v>
      </c>
      <c r="DR11" s="15">
        <f t="shared" si="3"/>
        <v>1452.9128627933321</v>
      </c>
    </row>
    <row r="12" spans="1:122" x14ac:dyDescent="0.2">
      <c r="B12" s="1" t="s">
        <v>33</v>
      </c>
      <c r="C12" s="8">
        <f>PMT(C8/12,$C$5,-C11,0)</f>
        <v>731.24545820728292</v>
      </c>
      <c r="D12" s="8">
        <f>C12</f>
        <v>731.24545820728292</v>
      </c>
      <c r="E12" s="8">
        <f t="shared" ref="E12:BP12" si="4">D12</f>
        <v>731.24545820728292</v>
      </c>
      <c r="F12" s="8">
        <f t="shared" si="4"/>
        <v>731.24545820728292</v>
      </c>
      <c r="G12" s="8">
        <f t="shared" si="4"/>
        <v>731.24545820728292</v>
      </c>
      <c r="H12" s="8">
        <f t="shared" si="4"/>
        <v>731.24545820728292</v>
      </c>
      <c r="I12" s="8">
        <f t="shared" si="4"/>
        <v>731.24545820728292</v>
      </c>
      <c r="J12" s="8">
        <f t="shared" si="4"/>
        <v>731.24545820728292</v>
      </c>
      <c r="K12" s="8">
        <f t="shared" si="4"/>
        <v>731.24545820728292</v>
      </c>
      <c r="L12" s="8">
        <f t="shared" si="4"/>
        <v>731.24545820728292</v>
      </c>
      <c r="M12" s="8">
        <f t="shared" si="4"/>
        <v>731.24545820728292</v>
      </c>
      <c r="N12" s="8">
        <f t="shared" si="4"/>
        <v>731.24545820728292</v>
      </c>
      <c r="O12" s="15">
        <f t="shared" si="4"/>
        <v>731.24545820728292</v>
      </c>
      <c r="P12" s="15">
        <f t="shared" si="4"/>
        <v>731.24545820728292</v>
      </c>
      <c r="Q12" s="15">
        <f t="shared" si="4"/>
        <v>731.24545820728292</v>
      </c>
      <c r="R12" s="15">
        <f t="shared" si="4"/>
        <v>731.24545820728292</v>
      </c>
      <c r="S12" s="15">
        <f t="shared" si="4"/>
        <v>731.24545820728292</v>
      </c>
      <c r="T12" s="15">
        <f t="shared" si="4"/>
        <v>731.24545820728292</v>
      </c>
      <c r="U12" s="15">
        <f t="shared" si="4"/>
        <v>731.24545820728292</v>
      </c>
      <c r="V12" s="15">
        <f t="shared" si="4"/>
        <v>731.24545820728292</v>
      </c>
      <c r="W12" s="15">
        <f t="shared" si="4"/>
        <v>731.24545820728292</v>
      </c>
      <c r="X12" s="15">
        <f t="shared" si="4"/>
        <v>731.24545820728292</v>
      </c>
      <c r="Y12" s="15">
        <f t="shared" si="4"/>
        <v>731.24545820728292</v>
      </c>
      <c r="Z12" s="15">
        <f t="shared" si="4"/>
        <v>731.24545820728292</v>
      </c>
      <c r="AA12" s="15">
        <f t="shared" si="4"/>
        <v>731.24545820728292</v>
      </c>
      <c r="AB12" s="15">
        <f t="shared" si="4"/>
        <v>731.24545820728292</v>
      </c>
      <c r="AC12" s="15">
        <f t="shared" si="4"/>
        <v>731.24545820728292</v>
      </c>
      <c r="AD12" s="15">
        <f t="shared" si="4"/>
        <v>731.24545820728292</v>
      </c>
      <c r="AE12" s="15">
        <f t="shared" si="4"/>
        <v>731.24545820728292</v>
      </c>
      <c r="AF12" s="15">
        <f t="shared" si="4"/>
        <v>731.24545820728292</v>
      </c>
      <c r="AG12" s="15">
        <f t="shared" si="4"/>
        <v>731.24545820728292</v>
      </c>
      <c r="AH12" s="15">
        <f t="shared" si="4"/>
        <v>731.24545820728292</v>
      </c>
      <c r="AI12" s="15">
        <f t="shared" si="4"/>
        <v>731.24545820728292</v>
      </c>
      <c r="AJ12" s="15">
        <f t="shared" si="4"/>
        <v>731.24545820728292</v>
      </c>
      <c r="AK12" s="15">
        <f t="shared" si="4"/>
        <v>731.24545820728292</v>
      </c>
      <c r="AL12" s="15">
        <f t="shared" si="4"/>
        <v>731.24545820728292</v>
      </c>
      <c r="AM12" s="15">
        <f t="shared" si="4"/>
        <v>731.24545820728292</v>
      </c>
      <c r="AN12" s="15">
        <f t="shared" si="4"/>
        <v>731.24545820728292</v>
      </c>
      <c r="AO12" s="15">
        <f t="shared" si="4"/>
        <v>731.24545820728292</v>
      </c>
      <c r="AP12" s="15">
        <f t="shared" si="4"/>
        <v>731.24545820728292</v>
      </c>
      <c r="AQ12" s="15">
        <f t="shared" si="4"/>
        <v>731.24545820728292</v>
      </c>
      <c r="AR12" s="15">
        <f t="shared" si="4"/>
        <v>731.24545820728292</v>
      </c>
      <c r="AS12" s="15">
        <f t="shared" si="4"/>
        <v>731.24545820728292</v>
      </c>
      <c r="AT12" s="15">
        <f t="shared" si="4"/>
        <v>731.24545820728292</v>
      </c>
      <c r="AU12" s="15">
        <f t="shared" si="4"/>
        <v>731.24545820728292</v>
      </c>
      <c r="AV12" s="15">
        <f t="shared" si="4"/>
        <v>731.24545820728292</v>
      </c>
      <c r="AW12" s="15">
        <f t="shared" si="4"/>
        <v>731.24545820728292</v>
      </c>
      <c r="AX12" s="15">
        <f t="shared" si="4"/>
        <v>731.24545820728292</v>
      </c>
      <c r="AY12" s="15">
        <f t="shared" si="4"/>
        <v>731.24545820728292</v>
      </c>
      <c r="AZ12" s="15">
        <f t="shared" si="4"/>
        <v>731.24545820728292</v>
      </c>
      <c r="BA12" s="15">
        <f t="shared" si="4"/>
        <v>731.24545820728292</v>
      </c>
      <c r="BB12" s="15">
        <f t="shared" si="4"/>
        <v>731.24545820728292</v>
      </c>
      <c r="BC12" s="15">
        <f t="shared" si="4"/>
        <v>731.24545820728292</v>
      </c>
      <c r="BD12" s="15">
        <f t="shared" si="4"/>
        <v>731.24545820728292</v>
      </c>
      <c r="BE12" s="15">
        <f t="shared" si="4"/>
        <v>731.24545820728292</v>
      </c>
      <c r="BF12" s="15">
        <f t="shared" si="4"/>
        <v>731.24545820728292</v>
      </c>
      <c r="BG12" s="15">
        <f t="shared" si="4"/>
        <v>731.24545820728292</v>
      </c>
      <c r="BH12" s="15">
        <f t="shared" si="4"/>
        <v>731.24545820728292</v>
      </c>
      <c r="BI12" s="15">
        <f t="shared" si="4"/>
        <v>731.24545820728292</v>
      </c>
      <c r="BJ12" s="15">
        <f t="shared" si="4"/>
        <v>731.24545820728292</v>
      </c>
      <c r="BK12" s="15">
        <f t="shared" si="4"/>
        <v>731.24545820728292</v>
      </c>
      <c r="BL12" s="15">
        <f t="shared" si="4"/>
        <v>731.24545820728292</v>
      </c>
      <c r="BM12" s="15">
        <f t="shared" si="4"/>
        <v>731.24545820728292</v>
      </c>
      <c r="BN12" s="15">
        <f t="shared" si="4"/>
        <v>731.24545820728292</v>
      </c>
      <c r="BO12" s="15">
        <f t="shared" si="4"/>
        <v>731.24545820728292</v>
      </c>
      <c r="BP12" s="15">
        <f t="shared" si="4"/>
        <v>731.24545820728292</v>
      </c>
      <c r="BQ12" s="15">
        <f t="shared" ref="BQ12:DR12" si="5">BP12</f>
        <v>731.24545820728292</v>
      </c>
      <c r="BR12" s="15">
        <f t="shared" si="5"/>
        <v>731.24545820728292</v>
      </c>
      <c r="BS12" s="15">
        <f t="shared" si="5"/>
        <v>731.24545820728292</v>
      </c>
      <c r="BT12" s="15">
        <f t="shared" si="5"/>
        <v>731.24545820728292</v>
      </c>
      <c r="BU12" s="15">
        <f t="shared" si="5"/>
        <v>731.24545820728292</v>
      </c>
      <c r="BV12" s="15">
        <f t="shared" si="5"/>
        <v>731.24545820728292</v>
      </c>
      <c r="BW12" s="15">
        <f t="shared" si="5"/>
        <v>731.24545820728292</v>
      </c>
      <c r="BX12" s="15">
        <f t="shared" si="5"/>
        <v>731.24545820728292</v>
      </c>
      <c r="BY12" s="15">
        <f t="shared" si="5"/>
        <v>731.24545820728292</v>
      </c>
      <c r="BZ12" s="15">
        <f t="shared" si="5"/>
        <v>731.24545820728292</v>
      </c>
      <c r="CA12" s="15">
        <f t="shared" si="5"/>
        <v>731.24545820728292</v>
      </c>
      <c r="CB12" s="15">
        <f t="shared" si="5"/>
        <v>731.24545820728292</v>
      </c>
      <c r="CC12" s="15">
        <f t="shared" si="5"/>
        <v>731.24545820728292</v>
      </c>
      <c r="CD12" s="15">
        <f t="shared" si="5"/>
        <v>731.24545820728292</v>
      </c>
      <c r="CE12" s="15">
        <f t="shared" si="5"/>
        <v>731.24545820728292</v>
      </c>
      <c r="CF12" s="15">
        <f t="shared" si="5"/>
        <v>731.24545820728292</v>
      </c>
      <c r="CG12" s="15">
        <f t="shared" si="5"/>
        <v>731.24545820728292</v>
      </c>
      <c r="CH12" s="15">
        <f t="shared" si="5"/>
        <v>731.24545820728292</v>
      </c>
      <c r="CI12" s="15">
        <f t="shared" si="5"/>
        <v>731.24545820728292</v>
      </c>
      <c r="CJ12" s="15">
        <f t="shared" si="5"/>
        <v>731.24545820728292</v>
      </c>
      <c r="CK12" s="15">
        <f t="shared" si="5"/>
        <v>731.24545820728292</v>
      </c>
      <c r="CL12" s="15">
        <f t="shared" si="5"/>
        <v>731.24545820728292</v>
      </c>
      <c r="CM12" s="15">
        <f t="shared" si="5"/>
        <v>731.24545820728292</v>
      </c>
      <c r="CN12" s="15">
        <f t="shared" si="5"/>
        <v>731.24545820728292</v>
      </c>
      <c r="CO12" s="15">
        <f t="shared" si="5"/>
        <v>731.24545820728292</v>
      </c>
      <c r="CP12" s="15">
        <f t="shared" si="5"/>
        <v>731.24545820728292</v>
      </c>
      <c r="CQ12" s="15">
        <f t="shared" si="5"/>
        <v>731.24545820728292</v>
      </c>
      <c r="CR12" s="15">
        <f t="shared" si="5"/>
        <v>731.24545820728292</v>
      </c>
      <c r="CS12" s="15">
        <f t="shared" si="5"/>
        <v>731.24545820728292</v>
      </c>
      <c r="CT12" s="15">
        <f t="shared" si="5"/>
        <v>731.24545820728292</v>
      </c>
      <c r="CU12" s="15">
        <f t="shared" si="5"/>
        <v>731.24545820728292</v>
      </c>
      <c r="CV12" s="15">
        <f t="shared" si="5"/>
        <v>731.24545820728292</v>
      </c>
      <c r="CW12" s="15">
        <f t="shared" si="5"/>
        <v>731.24545820728292</v>
      </c>
      <c r="CX12" s="15">
        <f t="shared" si="5"/>
        <v>731.24545820728292</v>
      </c>
      <c r="CY12" s="15">
        <f t="shared" si="5"/>
        <v>731.24545820728292</v>
      </c>
      <c r="CZ12" s="15">
        <f t="shared" si="5"/>
        <v>731.24545820728292</v>
      </c>
      <c r="DA12" s="15">
        <f t="shared" si="5"/>
        <v>731.24545820728292</v>
      </c>
      <c r="DB12" s="15">
        <f t="shared" si="5"/>
        <v>731.24545820728292</v>
      </c>
      <c r="DC12" s="15">
        <f t="shared" si="5"/>
        <v>731.24545820728292</v>
      </c>
      <c r="DD12" s="15">
        <f t="shared" si="5"/>
        <v>731.24545820728292</v>
      </c>
      <c r="DE12" s="15">
        <f t="shared" si="5"/>
        <v>731.24545820728292</v>
      </c>
      <c r="DF12" s="15">
        <f t="shared" si="5"/>
        <v>731.24545820728292</v>
      </c>
      <c r="DG12" s="15">
        <f t="shared" si="5"/>
        <v>731.24545820728292</v>
      </c>
      <c r="DH12" s="15">
        <f t="shared" si="5"/>
        <v>731.24545820728292</v>
      </c>
      <c r="DI12" s="15">
        <f t="shared" si="5"/>
        <v>731.24545820728292</v>
      </c>
      <c r="DJ12" s="15">
        <f t="shared" si="5"/>
        <v>731.24545820728292</v>
      </c>
      <c r="DK12" s="15">
        <f t="shared" si="5"/>
        <v>731.24545820728292</v>
      </c>
      <c r="DL12" s="15">
        <f t="shared" si="5"/>
        <v>731.24545820728292</v>
      </c>
      <c r="DM12" s="15">
        <f t="shared" si="5"/>
        <v>731.24545820728292</v>
      </c>
      <c r="DN12" s="15">
        <f t="shared" si="5"/>
        <v>731.24545820728292</v>
      </c>
      <c r="DO12" s="15">
        <f t="shared" si="5"/>
        <v>731.24545820728292</v>
      </c>
      <c r="DP12" s="15">
        <f t="shared" si="5"/>
        <v>731.24545820728292</v>
      </c>
      <c r="DQ12" s="15">
        <f t="shared" si="5"/>
        <v>731.24545820728292</v>
      </c>
      <c r="DR12" s="15">
        <f t="shared" si="5"/>
        <v>731.24545820728292</v>
      </c>
    </row>
    <row r="13" spans="1:122" x14ac:dyDescent="0.2">
      <c r="B13" s="1" t="s">
        <v>34</v>
      </c>
      <c r="C13" s="8">
        <f>C11*5.27%/12</f>
        <v>300.92896729166665</v>
      </c>
      <c r="D13" s="8">
        <f t="shared" ref="D13:BO13" si="6">D11*5.27%/12</f>
        <v>299.03916070239558</v>
      </c>
      <c r="E13" s="8">
        <f t="shared" si="6"/>
        <v>297.14105471251997</v>
      </c>
      <c r="F13" s="8">
        <f t="shared" si="6"/>
        <v>295.23461287383873</v>
      </c>
      <c r="G13" s="8">
        <f t="shared" si="6"/>
        <v>293.31979857808273</v>
      </c>
      <c r="H13" s="8">
        <f t="shared" si="6"/>
        <v>291.39657505621113</v>
      </c>
      <c r="I13" s="8">
        <f t="shared" si="6"/>
        <v>289.46490537770603</v>
      </c>
      <c r="J13" s="8">
        <f t="shared" si="6"/>
        <v>287.52475244986277</v>
      </c>
      <c r="K13" s="8">
        <f t="shared" si="6"/>
        <v>285.57607901707814</v>
      </c>
      <c r="L13" s="8">
        <f t="shared" si="6"/>
        <v>283.61884766013446</v>
      </c>
      <c r="M13" s="8">
        <f t="shared" si="6"/>
        <v>281.65302079548155</v>
      </c>
      <c r="N13" s="8">
        <f t="shared" si="6"/>
        <v>279.6785606745147</v>
      </c>
      <c r="O13" s="15">
        <f t="shared" si="6"/>
        <v>277.69542938284997</v>
      </c>
      <c r="P13" s="15">
        <f t="shared" si="6"/>
        <v>275.70358883959602</v>
      </c>
      <c r="Q13" s="15">
        <f t="shared" si="6"/>
        <v>273.70300079662292</v>
      </c>
      <c r="R13" s="15">
        <f t="shared" si="6"/>
        <v>271.69362683782782</v>
      </c>
      <c r="S13" s="15">
        <f t="shared" si="6"/>
        <v>269.67542837839693</v>
      </c>
      <c r="T13" s="15">
        <f t="shared" si="6"/>
        <v>267.64836666406507</v>
      </c>
      <c r="U13" s="15">
        <f t="shared" si="6"/>
        <v>265.61240277037109</v>
      </c>
      <c r="V13" s="15">
        <f t="shared" si="6"/>
        <v>263.56749760191065</v>
      </c>
      <c r="W13" s="15">
        <f t="shared" si="6"/>
        <v>261.51361189158541</v>
      </c>
      <c r="X13" s="15">
        <f t="shared" si="6"/>
        <v>259.45070619984892</v>
      </c>
      <c r="Y13" s="15">
        <f t="shared" si="6"/>
        <v>257.37874091394963</v>
      </c>
      <c r="Z13" s="15">
        <f t="shared" si="6"/>
        <v>255.29767624716973</v>
      </c>
      <c r="AA13" s="15">
        <f t="shared" si="6"/>
        <v>253.20747223806154</v>
      </c>
      <c r="AB13" s="15">
        <f t="shared" si="6"/>
        <v>251.10808874968006</v>
      </c>
      <c r="AC13" s="15">
        <f t="shared" si="6"/>
        <v>248.99948546881208</v>
      </c>
      <c r="AD13" s="15">
        <f t="shared" si="6"/>
        <v>246.88162190520231</v>
      </c>
      <c r="AE13" s="15">
        <f t="shared" si="6"/>
        <v>244.75445739077566</v>
      </c>
      <c r="AF13" s="15">
        <f t="shared" si="6"/>
        <v>242.61795107885652</v>
      </c>
      <c r="AG13" s="15">
        <f t="shared" si="6"/>
        <v>240.47206194338415</v>
      </c>
      <c r="AH13" s="15">
        <f t="shared" si="6"/>
        <v>238.3167487781252</v>
      </c>
      <c r="AI13" s="15">
        <f t="shared" si="6"/>
        <v>236.15197019588217</v>
      </c>
      <c r="AJ13" s="15">
        <f t="shared" si="6"/>
        <v>233.97768462769875</v>
      </c>
      <c r="AK13" s="15">
        <f t="shared" si="6"/>
        <v>231.79385032206176</v>
      </c>
      <c r="AL13" s="15">
        <f t="shared" si="6"/>
        <v>229.60042534409914</v>
      </c>
      <c r="AM13" s="15">
        <f t="shared" si="6"/>
        <v>227.39736757477502</v>
      </c>
      <c r="AN13" s="15">
        <f t="shared" si="6"/>
        <v>225.18463471008059</v>
      </c>
      <c r="AO13" s="15">
        <f t="shared" si="6"/>
        <v>222.96218426022207</v>
      </c>
      <c r="AP13" s="15">
        <f t="shared" si="6"/>
        <v>220.72997354880454</v>
      </c>
      <c r="AQ13" s="15">
        <f t="shared" si="6"/>
        <v>218.48795971201272</v>
      </c>
      <c r="AR13" s="15">
        <f t="shared" si="6"/>
        <v>216.23609969778764</v>
      </c>
      <c r="AS13" s="15">
        <f t="shared" si="6"/>
        <v>213.97435026500011</v>
      </c>
      <c r="AT13" s="15">
        <f t="shared" si="6"/>
        <v>211.70266798262026</v>
      </c>
      <c r="AU13" s="15">
        <f t="shared" si="6"/>
        <v>209.42100922888366</v>
      </c>
      <c r="AV13" s="15">
        <f t="shared" si="6"/>
        <v>207.12933019045352</v>
      </c>
      <c r="AW13" s="15">
        <f t="shared" si="6"/>
        <v>204.82758686157959</v>
      </c>
      <c r="AX13" s="15">
        <f t="shared" si="6"/>
        <v>202.51573504325304</v>
      </c>
      <c r="AY13" s="15">
        <f t="shared" si="6"/>
        <v>200.19373034235767</v>
      </c>
      <c r="AZ13" s="15">
        <f t="shared" si="6"/>
        <v>197.86152817081754</v>
      </c>
      <c r="BA13" s="15">
        <f t="shared" si="6"/>
        <v>195.51908374474075</v>
      </c>
      <c r="BB13" s="15">
        <f t="shared" si="6"/>
        <v>193.16635208355942</v>
      </c>
      <c r="BC13" s="15">
        <f t="shared" si="6"/>
        <v>190.80328800916604</v>
      </c>
      <c r="BD13" s="15">
        <f t="shared" si="6"/>
        <v>188.42984614504596</v>
      </c>
      <c r="BE13" s="15">
        <f t="shared" si="6"/>
        <v>186.04598091540598</v>
      </c>
      <c r="BF13" s="15">
        <f t="shared" si="6"/>
        <v>183.65164654429915</v>
      </c>
      <c r="BG13" s="15">
        <f t="shared" si="6"/>
        <v>181.24679705474588</v>
      </c>
      <c r="BH13" s="15">
        <f t="shared" si="6"/>
        <v>178.831386267851</v>
      </c>
      <c r="BI13" s="15">
        <f t="shared" si="6"/>
        <v>176.40536780191698</v>
      </c>
      <c r="BJ13" s="15">
        <f t="shared" si="6"/>
        <v>173.96869507155341</v>
      </c>
      <c r="BK13" s="15">
        <f t="shared" si="6"/>
        <v>171.52132128678235</v>
      </c>
      <c r="BL13" s="15">
        <f t="shared" si="6"/>
        <v>169.0631994521398</v>
      </c>
      <c r="BM13" s="15">
        <f t="shared" si="6"/>
        <v>166.59428236577347</v>
      </c>
      <c r="BN13" s="15">
        <f t="shared" si="6"/>
        <v>164.1145226185362</v>
      </c>
      <c r="BO13" s="15">
        <f t="shared" si="6"/>
        <v>161.62387259307559</v>
      </c>
      <c r="BP13" s="15">
        <f t="shared" ref="BP13:DR13" si="7">BP11*5.27%/12</f>
        <v>159.12228446291985</v>
      </c>
      <c r="BQ13" s="15">
        <f t="shared" si="7"/>
        <v>156.60971019155923</v>
      </c>
      <c r="BR13" s="15">
        <f t="shared" si="7"/>
        <v>154.0861015315235</v>
      </c>
      <c r="BS13" s="15">
        <f t="shared" si="7"/>
        <v>151.55141002345579</v>
      </c>
      <c r="BT13" s="15">
        <f t="shared" si="7"/>
        <v>149.00558699518183</v>
      </c>
      <c r="BU13" s="15">
        <f t="shared" si="7"/>
        <v>146.44858356077535</v>
      </c>
      <c r="BV13" s="15">
        <f t="shared" si="7"/>
        <v>143.88035061961943</v>
      </c>
      <c r="BW13" s="15">
        <f t="shared" si="7"/>
        <v>141.30083885546364</v>
      </c>
      <c r="BX13" s="15">
        <f t="shared" si="7"/>
        <v>138.70999873547689</v>
      </c>
      <c r="BY13" s="15">
        <f t="shared" si="7"/>
        <v>136.10778050929653</v>
      </c>
      <c r="BZ13" s="15">
        <f t="shared" si="7"/>
        <v>133.49413420807289</v>
      </c>
      <c r="CA13" s="15">
        <f t="shared" si="7"/>
        <v>130.86900964350968</v>
      </c>
      <c r="CB13" s="15">
        <f t="shared" si="7"/>
        <v>128.23235640690044</v>
      </c>
      <c r="CC13" s="15">
        <f t="shared" si="7"/>
        <v>125.58412386816043</v>
      </c>
      <c r="CD13" s="15">
        <f t="shared" si="7"/>
        <v>122.92426117485446</v>
      </c>
      <c r="CE13" s="15">
        <f t="shared" si="7"/>
        <v>120.25271725122037</v>
      </c>
      <c r="CF13" s="15">
        <f t="shared" si="7"/>
        <v>117.56944079718835</v>
      </c>
      <c r="CG13" s="15">
        <f t="shared" si="7"/>
        <v>114.87438028739568</v>
      </c>
      <c r="CH13" s="15">
        <f t="shared" si="7"/>
        <v>112.16748397019749</v>
      </c>
      <c r="CI13" s="15">
        <f t="shared" si="7"/>
        <v>109.44869986667295</v>
      </c>
      <c r="CJ13" s="15">
        <f t="shared" si="7"/>
        <v>106.71797576962712</v>
      </c>
      <c r="CK13" s="15">
        <f t="shared" si="7"/>
        <v>103.97525924258839</v>
      </c>
      <c r="CL13" s="15">
        <f t="shared" si="7"/>
        <v>101.22049761880179</v>
      </c>
      <c r="CM13" s="15">
        <f t="shared" si="7"/>
        <v>98.453638000217367</v>
      </c>
      <c r="CN13" s="15">
        <f t="shared" si="7"/>
        <v>95.674627256474665</v>
      </c>
      <c r="CO13" s="15">
        <f t="shared" si="7"/>
        <v>92.883412023882371</v>
      </c>
      <c r="CP13" s="15">
        <f t="shared" si="7"/>
        <v>90.079938704393598</v>
      </c>
      <c r="CQ13" s="15">
        <f t="shared" si="7"/>
        <v>87.264153464576736</v>
      </c>
      <c r="CR13" s="15">
        <f t="shared" si="7"/>
        <v>84.436002234581693</v>
      </c>
      <c r="CS13" s="15">
        <f t="shared" si="7"/>
        <v>81.595430707101585</v>
      </c>
      <c r="CT13" s="15">
        <f t="shared" si="7"/>
        <v>78.742384336329948</v>
      </c>
      <c r="CU13" s="15">
        <f t="shared" si="7"/>
        <v>75.876808336913356</v>
      </c>
      <c r="CV13" s="15">
        <f t="shared" si="7"/>
        <v>72.998647682899318</v>
      </c>
      <c r="CW13" s="15">
        <f t="shared" si="7"/>
        <v>70.107847106679728</v>
      </c>
      <c r="CX13" s="15">
        <f t="shared" si="7"/>
        <v>67.204351097929575</v>
      </c>
      <c r="CY13" s="15">
        <f t="shared" si="7"/>
        <v>64.28810390254101</v>
      </c>
      <c r="CZ13" s="15">
        <f t="shared" si="7"/>
        <v>61.359049521552684</v>
      </c>
      <c r="DA13" s="15">
        <f t="shared" si="7"/>
        <v>58.417131710074507</v>
      </c>
      <c r="DB13" s="15">
        <f t="shared" si="7"/>
        <v>55.462293976207604</v>
      </c>
      <c r="DC13" s="15">
        <f t="shared" si="7"/>
        <v>52.49447957995946</v>
      </c>
      <c r="DD13" s="15">
        <f t="shared" si="7"/>
        <v>49.51363153215447</v>
      </c>
      <c r="DE13" s="15">
        <f t="shared" si="7"/>
        <v>46.519692593339528</v>
      </c>
      <c r="DF13" s="15">
        <f t="shared" si="7"/>
        <v>43.512605272684965</v>
      </c>
      <c r="DG13" s="15">
        <f t="shared" si="7"/>
        <v>40.492311826880524</v>
      </c>
      <c r="DH13" s="15">
        <f t="shared" si="7"/>
        <v>37.458754259026584</v>
      </c>
      <c r="DI13" s="15">
        <f t="shared" si="7"/>
        <v>34.411874317520493</v>
      </c>
      <c r="DJ13" s="15">
        <f t="shared" si="7"/>
        <v>31.351613494937954</v>
      </c>
      <c r="DK13" s="15">
        <f t="shared" si="7"/>
        <v>28.277913026909573</v>
      </c>
      <c r="DL13" s="15">
        <f t="shared" si="7"/>
        <v>25.190713890992438</v>
      </c>
      <c r="DM13" s="15">
        <f t="shared" si="7"/>
        <v>22.089956805536726</v>
      </c>
      <c r="DN13" s="15">
        <f t="shared" si="7"/>
        <v>18.975582228547392</v>
      </c>
      <c r="DO13" s="15">
        <f t="shared" si="7"/>
        <v>15.84753035654078</v>
      </c>
      <c r="DP13" s="15">
        <f t="shared" si="7"/>
        <v>12.705741123396271</v>
      </c>
      <c r="DQ13" s="15">
        <f t="shared" si="7"/>
        <v>9.5501541992028667</v>
      </c>
      <c r="DR13" s="15">
        <f t="shared" si="7"/>
        <v>6.3807089891007172</v>
      </c>
    </row>
    <row r="14" spans="1:122" x14ac:dyDescent="0.2">
      <c r="B14" s="1" t="s">
        <v>35</v>
      </c>
      <c r="C14" s="8">
        <f>C12-C13</f>
        <v>430.31649091561627</v>
      </c>
      <c r="D14" s="8">
        <f>D12-D13</f>
        <v>432.20629750488735</v>
      </c>
      <c r="E14" s="8">
        <f t="shared" ref="E14:BP14" si="8">E12-E13</f>
        <v>434.10440349476295</v>
      </c>
      <c r="F14" s="8">
        <f t="shared" si="8"/>
        <v>436.01084533344419</v>
      </c>
      <c r="G14" s="8">
        <f t="shared" si="8"/>
        <v>437.9256596292002</v>
      </c>
      <c r="H14" s="8">
        <f t="shared" si="8"/>
        <v>439.84888315107179</v>
      </c>
      <c r="I14" s="8">
        <f t="shared" si="8"/>
        <v>441.78055282957689</v>
      </c>
      <c r="J14" s="8">
        <f t="shared" si="8"/>
        <v>443.72070575742015</v>
      </c>
      <c r="K14" s="8">
        <f t="shared" si="8"/>
        <v>445.66937919020478</v>
      </c>
      <c r="L14" s="8">
        <f t="shared" si="8"/>
        <v>447.62661054714846</v>
      </c>
      <c r="M14" s="8">
        <f t="shared" si="8"/>
        <v>449.59243741180137</v>
      </c>
      <c r="N14" s="8">
        <f t="shared" si="8"/>
        <v>451.56689753276822</v>
      </c>
      <c r="O14" s="15">
        <f t="shared" si="8"/>
        <v>453.55002882443296</v>
      </c>
      <c r="P14" s="15">
        <f t="shared" si="8"/>
        <v>455.5418693676869</v>
      </c>
      <c r="Q14" s="15">
        <f t="shared" si="8"/>
        <v>457.54245741066001</v>
      </c>
      <c r="R14" s="15">
        <f t="shared" si="8"/>
        <v>459.5518313694551</v>
      </c>
      <c r="S14" s="15">
        <f t="shared" si="8"/>
        <v>461.57002982888599</v>
      </c>
      <c r="T14" s="15">
        <f t="shared" si="8"/>
        <v>463.59709154321786</v>
      </c>
      <c r="U14" s="15">
        <f t="shared" si="8"/>
        <v>465.63305543691183</v>
      </c>
      <c r="V14" s="15">
        <f t="shared" si="8"/>
        <v>467.67796060537228</v>
      </c>
      <c r="W14" s="15">
        <f t="shared" si="8"/>
        <v>469.73184631569751</v>
      </c>
      <c r="X14" s="15">
        <f t="shared" si="8"/>
        <v>471.794752007434</v>
      </c>
      <c r="Y14" s="15">
        <f t="shared" si="8"/>
        <v>473.86671729333329</v>
      </c>
      <c r="Z14" s="15">
        <f t="shared" si="8"/>
        <v>475.94778196011316</v>
      </c>
      <c r="AA14" s="15">
        <f t="shared" si="8"/>
        <v>478.03798596922138</v>
      </c>
      <c r="AB14" s="15">
        <f t="shared" si="8"/>
        <v>480.13736945760286</v>
      </c>
      <c r="AC14" s="15">
        <f t="shared" si="8"/>
        <v>482.24597273847087</v>
      </c>
      <c r="AD14" s="15">
        <f t="shared" si="8"/>
        <v>484.36383630208059</v>
      </c>
      <c r="AE14" s="15">
        <f t="shared" si="8"/>
        <v>486.49100081650727</v>
      </c>
      <c r="AF14" s="15">
        <f t="shared" si="8"/>
        <v>488.62750712842637</v>
      </c>
      <c r="AG14" s="15">
        <f t="shared" si="8"/>
        <v>490.7733962638988</v>
      </c>
      <c r="AH14" s="15">
        <f t="shared" si="8"/>
        <v>492.92870942915772</v>
      </c>
      <c r="AI14" s="15">
        <f t="shared" si="8"/>
        <v>495.09348801140072</v>
      </c>
      <c r="AJ14" s="15">
        <f t="shared" si="8"/>
        <v>497.26777357958417</v>
      </c>
      <c r="AK14" s="15">
        <f t="shared" si="8"/>
        <v>499.45160788522116</v>
      </c>
      <c r="AL14" s="15">
        <f t="shared" si="8"/>
        <v>501.64503286318381</v>
      </c>
      <c r="AM14" s="15">
        <f t="shared" si="8"/>
        <v>503.84809063250793</v>
      </c>
      <c r="AN14" s="15">
        <f t="shared" si="8"/>
        <v>506.06082349720236</v>
      </c>
      <c r="AO14" s="15">
        <f t="shared" si="8"/>
        <v>508.28327394706082</v>
      </c>
      <c r="AP14" s="15">
        <f t="shared" si="8"/>
        <v>510.51548465847839</v>
      </c>
      <c r="AQ14" s="15">
        <f t="shared" si="8"/>
        <v>512.75749849527017</v>
      </c>
      <c r="AR14" s="15">
        <f t="shared" si="8"/>
        <v>515.00935850949531</v>
      </c>
      <c r="AS14" s="15">
        <f t="shared" si="8"/>
        <v>517.27110794228281</v>
      </c>
      <c r="AT14" s="15">
        <f t="shared" si="8"/>
        <v>519.54279022466267</v>
      </c>
      <c r="AU14" s="15">
        <f t="shared" si="8"/>
        <v>521.82444897839923</v>
      </c>
      <c r="AV14" s="15">
        <f t="shared" si="8"/>
        <v>524.11612801682941</v>
      </c>
      <c r="AW14" s="15">
        <f t="shared" si="8"/>
        <v>526.41787134570336</v>
      </c>
      <c r="AX14" s="15">
        <f t="shared" si="8"/>
        <v>528.72972316402991</v>
      </c>
      <c r="AY14" s="15">
        <f t="shared" si="8"/>
        <v>531.05172786492528</v>
      </c>
      <c r="AZ14" s="15">
        <f t="shared" si="8"/>
        <v>533.38393003646536</v>
      </c>
      <c r="BA14" s="15">
        <f t="shared" si="8"/>
        <v>535.72637446254214</v>
      </c>
      <c r="BB14" s="15">
        <f t="shared" si="8"/>
        <v>538.07910612372348</v>
      </c>
      <c r="BC14" s="15">
        <f t="shared" si="8"/>
        <v>540.44217019811686</v>
      </c>
      <c r="BD14" s="15">
        <f t="shared" si="8"/>
        <v>542.81561206223694</v>
      </c>
      <c r="BE14" s="15">
        <f t="shared" si="8"/>
        <v>545.19947729187697</v>
      </c>
      <c r="BF14" s="15">
        <f t="shared" si="8"/>
        <v>547.59381166298374</v>
      </c>
      <c r="BG14" s="15">
        <f t="shared" si="8"/>
        <v>549.99866115253701</v>
      </c>
      <c r="BH14" s="15">
        <f t="shared" si="8"/>
        <v>552.41407193943189</v>
      </c>
      <c r="BI14" s="15">
        <f t="shared" si="8"/>
        <v>554.84009040536591</v>
      </c>
      <c r="BJ14" s="15">
        <f t="shared" si="8"/>
        <v>557.27676313572954</v>
      </c>
      <c r="BK14" s="15">
        <f t="shared" si="8"/>
        <v>559.72413692050054</v>
      </c>
      <c r="BL14" s="15">
        <f t="shared" si="8"/>
        <v>562.18225875514315</v>
      </c>
      <c r="BM14" s="15">
        <f t="shared" si="8"/>
        <v>564.65117584150948</v>
      </c>
      <c r="BN14" s="15">
        <f t="shared" si="8"/>
        <v>567.13093558874675</v>
      </c>
      <c r="BO14" s="15">
        <f t="shared" si="8"/>
        <v>569.62158561420733</v>
      </c>
      <c r="BP14" s="15">
        <f t="shared" si="8"/>
        <v>572.12317374436304</v>
      </c>
      <c r="BQ14" s="15">
        <f t="shared" ref="BQ14:DR14" si="9">BQ12-BQ13</f>
        <v>574.63574801572372</v>
      </c>
      <c r="BR14" s="15">
        <f t="shared" si="9"/>
        <v>577.15935667575945</v>
      </c>
      <c r="BS14" s="15">
        <f t="shared" si="9"/>
        <v>579.69404818382714</v>
      </c>
      <c r="BT14" s="15">
        <f t="shared" si="9"/>
        <v>582.23987121210109</v>
      </c>
      <c r="BU14" s="15">
        <f t="shared" si="9"/>
        <v>584.7968746465076</v>
      </c>
      <c r="BV14" s="15">
        <f t="shared" si="9"/>
        <v>587.36510758766349</v>
      </c>
      <c r="BW14" s="15">
        <f t="shared" si="9"/>
        <v>589.94461935181926</v>
      </c>
      <c r="BX14" s="15">
        <f t="shared" si="9"/>
        <v>592.53545947180601</v>
      </c>
      <c r="BY14" s="15">
        <f t="shared" si="9"/>
        <v>595.13767769798642</v>
      </c>
      <c r="BZ14" s="15">
        <f t="shared" si="9"/>
        <v>597.75132399921006</v>
      </c>
      <c r="CA14" s="15">
        <f t="shared" si="9"/>
        <v>600.37644856377324</v>
      </c>
      <c r="CB14" s="15">
        <f t="shared" si="9"/>
        <v>603.01310180038251</v>
      </c>
      <c r="CC14" s="15">
        <f t="shared" si="9"/>
        <v>605.6613343391225</v>
      </c>
      <c r="CD14" s="15">
        <f t="shared" si="9"/>
        <v>608.32119703242847</v>
      </c>
      <c r="CE14" s="15">
        <f t="shared" si="9"/>
        <v>610.99274095606256</v>
      </c>
      <c r="CF14" s="15">
        <f t="shared" si="9"/>
        <v>613.67601741009457</v>
      </c>
      <c r="CG14" s="15">
        <f t="shared" si="9"/>
        <v>616.37107791988728</v>
      </c>
      <c r="CH14" s="15">
        <f t="shared" si="9"/>
        <v>619.07797423708541</v>
      </c>
      <c r="CI14" s="15">
        <f t="shared" si="9"/>
        <v>621.79675834060993</v>
      </c>
      <c r="CJ14" s="15">
        <f t="shared" si="9"/>
        <v>624.52748243765586</v>
      </c>
      <c r="CK14" s="15">
        <f t="shared" si="9"/>
        <v>627.27019896469449</v>
      </c>
      <c r="CL14" s="15">
        <f t="shared" si="9"/>
        <v>630.02496058848112</v>
      </c>
      <c r="CM14" s="15">
        <f t="shared" si="9"/>
        <v>632.7918202070656</v>
      </c>
      <c r="CN14" s="15">
        <f t="shared" si="9"/>
        <v>635.57083095080827</v>
      </c>
      <c r="CO14" s="15">
        <f t="shared" si="9"/>
        <v>638.36204618340059</v>
      </c>
      <c r="CP14" s="15">
        <f t="shared" si="9"/>
        <v>641.16551950288931</v>
      </c>
      <c r="CQ14" s="15">
        <f t="shared" si="9"/>
        <v>643.98130474270624</v>
      </c>
      <c r="CR14" s="15">
        <f t="shared" si="9"/>
        <v>646.80945597270124</v>
      </c>
      <c r="CS14" s="15">
        <f t="shared" si="9"/>
        <v>649.6500275001813</v>
      </c>
      <c r="CT14" s="15">
        <f t="shared" si="9"/>
        <v>652.50307387095302</v>
      </c>
      <c r="CU14" s="15">
        <f t="shared" si="9"/>
        <v>655.36864987036961</v>
      </c>
      <c r="CV14" s="15">
        <f t="shared" si="9"/>
        <v>658.24681052438359</v>
      </c>
      <c r="CW14" s="15">
        <f t="shared" si="9"/>
        <v>661.13761110060318</v>
      </c>
      <c r="CX14" s="15">
        <f t="shared" si="9"/>
        <v>664.04110710935333</v>
      </c>
      <c r="CY14" s="15">
        <f t="shared" si="9"/>
        <v>666.9573543047419</v>
      </c>
      <c r="CZ14" s="15">
        <f t="shared" si="9"/>
        <v>669.8864086857302</v>
      </c>
      <c r="DA14" s="15">
        <f t="shared" si="9"/>
        <v>672.82832649720842</v>
      </c>
      <c r="DB14" s="15">
        <f t="shared" si="9"/>
        <v>675.78316423107526</v>
      </c>
      <c r="DC14" s="15">
        <f t="shared" si="9"/>
        <v>678.75097862732343</v>
      </c>
      <c r="DD14" s="15">
        <f t="shared" si="9"/>
        <v>681.73182667512845</v>
      </c>
      <c r="DE14" s="15">
        <f t="shared" si="9"/>
        <v>684.72576561394339</v>
      </c>
      <c r="DF14" s="15">
        <f t="shared" si="9"/>
        <v>687.73285293459799</v>
      </c>
      <c r="DG14" s="15">
        <f t="shared" si="9"/>
        <v>690.75314638040243</v>
      </c>
      <c r="DH14" s="15">
        <f t="shared" si="9"/>
        <v>693.78670394825633</v>
      </c>
      <c r="DI14" s="15">
        <f t="shared" si="9"/>
        <v>696.83358388976239</v>
      </c>
      <c r="DJ14" s="15">
        <f t="shared" si="9"/>
        <v>699.89384471234496</v>
      </c>
      <c r="DK14" s="15">
        <f t="shared" si="9"/>
        <v>702.96754518037335</v>
      </c>
      <c r="DL14" s="15">
        <f t="shared" si="9"/>
        <v>706.05474431629045</v>
      </c>
      <c r="DM14" s="15">
        <f t="shared" si="9"/>
        <v>709.15550140174616</v>
      </c>
      <c r="DN14" s="15">
        <f t="shared" si="9"/>
        <v>712.26987597873551</v>
      </c>
      <c r="DO14" s="15">
        <f t="shared" si="9"/>
        <v>715.39792785074212</v>
      </c>
      <c r="DP14" s="15">
        <f t="shared" si="9"/>
        <v>718.53971708388667</v>
      </c>
      <c r="DQ14" s="15">
        <f t="shared" si="9"/>
        <v>721.69530400808003</v>
      </c>
      <c r="DR14" s="15">
        <f t="shared" si="9"/>
        <v>724.86474921818217</v>
      </c>
    </row>
    <row r="15" spans="1:122" x14ac:dyDescent="0.2">
      <c r="B15" s="1" t="s">
        <v>36</v>
      </c>
      <c r="C15" s="8">
        <f>C11-C14</f>
        <v>68092.408509084387</v>
      </c>
      <c r="D15" s="8">
        <f>D11-D14</f>
        <v>67660.202211579497</v>
      </c>
      <c r="E15" s="8">
        <f t="shared" ref="E15:BP15" si="10">E11-E14</f>
        <v>67226.097808084727</v>
      </c>
      <c r="F15" s="8">
        <f t="shared" si="10"/>
        <v>66790.086962751288</v>
      </c>
      <c r="G15" s="8">
        <f t="shared" si="10"/>
        <v>66352.161303122091</v>
      </c>
      <c r="H15" s="8">
        <f t="shared" si="10"/>
        <v>65912.312419971015</v>
      </c>
      <c r="I15" s="8">
        <f t="shared" si="10"/>
        <v>65470.531867141435</v>
      </c>
      <c r="J15" s="8">
        <f t="shared" si="10"/>
        <v>65026.811161384016</v>
      </c>
      <c r="K15" s="8">
        <f t="shared" si="10"/>
        <v>64581.141782193808</v>
      </c>
      <c r="L15" s="8">
        <f t="shared" si="10"/>
        <v>64133.515171646657</v>
      </c>
      <c r="M15" s="8">
        <f t="shared" si="10"/>
        <v>63683.922734234853</v>
      </c>
      <c r="N15" s="8">
        <f t="shared" si="10"/>
        <v>63232.355836702081</v>
      </c>
      <c r="O15" s="15">
        <f t="shared" si="10"/>
        <v>62778.805807877652</v>
      </c>
      <c r="P15" s="15">
        <f t="shared" si="10"/>
        <v>62323.263938509968</v>
      </c>
      <c r="Q15" s="15">
        <f t="shared" si="10"/>
        <v>61865.72148109931</v>
      </c>
      <c r="R15" s="15">
        <f t="shared" si="10"/>
        <v>61406.169649729854</v>
      </c>
      <c r="S15" s="15">
        <f t="shared" si="10"/>
        <v>60944.599619900968</v>
      </c>
      <c r="T15" s="15">
        <f t="shared" si="10"/>
        <v>60481.002528357749</v>
      </c>
      <c r="U15" s="15">
        <f t="shared" si="10"/>
        <v>60015.369472920836</v>
      </c>
      <c r="V15" s="15">
        <f t="shared" si="10"/>
        <v>59547.691512315461</v>
      </c>
      <c r="W15" s="15">
        <f t="shared" si="10"/>
        <v>59077.959665999762</v>
      </c>
      <c r="X15" s="15">
        <f t="shared" si="10"/>
        <v>58606.164913992325</v>
      </c>
      <c r="Y15" s="15">
        <f t="shared" si="10"/>
        <v>58132.29819669899</v>
      </c>
      <c r="Z15" s="15">
        <f t="shared" si="10"/>
        <v>57656.350414738874</v>
      </c>
      <c r="AA15" s="15">
        <f t="shared" si="10"/>
        <v>57178.312428769656</v>
      </c>
      <c r="AB15" s="15">
        <f t="shared" si="10"/>
        <v>56698.175059312052</v>
      </c>
      <c r="AC15" s="15">
        <f t="shared" si="10"/>
        <v>56215.929086573582</v>
      </c>
      <c r="AD15" s="15">
        <f t="shared" si="10"/>
        <v>55731.565250271502</v>
      </c>
      <c r="AE15" s="15">
        <f t="shared" si="10"/>
        <v>55245.074249454992</v>
      </c>
      <c r="AF15" s="15">
        <f t="shared" si="10"/>
        <v>54756.446742326567</v>
      </c>
      <c r="AG15" s="15">
        <f t="shared" si="10"/>
        <v>54265.673346062671</v>
      </c>
      <c r="AH15" s="15">
        <f t="shared" si="10"/>
        <v>53772.744636633513</v>
      </c>
      <c r="AI15" s="15">
        <f t="shared" si="10"/>
        <v>53277.651148622113</v>
      </c>
      <c r="AJ15" s="15">
        <f t="shared" si="10"/>
        <v>52780.383375042526</v>
      </c>
      <c r="AK15" s="15">
        <f t="shared" si="10"/>
        <v>52280.931767157308</v>
      </c>
      <c r="AL15" s="15">
        <f t="shared" si="10"/>
        <v>51779.286734294124</v>
      </c>
      <c r="AM15" s="15">
        <f t="shared" si="10"/>
        <v>51275.438643661619</v>
      </c>
      <c r="AN15" s="15">
        <f t="shared" si="10"/>
        <v>50769.377820164416</v>
      </c>
      <c r="AO15" s="15">
        <f t="shared" si="10"/>
        <v>50261.094546217355</v>
      </c>
      <c r="AP15" s="15">
        <f t="shared" si="10"/>
        <v>49750.579061558878</v>
      </c>
      <c r="AQ15" s="15">
        <f t="shared" si="10"/>
        <v>49237.821563063604</v>
      </c>
      <c r="AR15" s="15">
        <f t="shared" si="10"/>
        <v>48722.812204554109</v>
      </c>
      <c r="AS15" s="15">
        <f t="shared" si="10"/>
        <v>48205.541096611829</v>
      </c>
      <c r="AT15" s="15">
        <f t="shared" si="10"/>
        <v>47685.99830638717</v>
      </c>
      <c r="AU15" s="15">
        <f t="shared" si="10"/>
        <v>47164.173857408772</v>
      </c>
      <c r="AV15" s="15">
        <f t="shared" si="10"/>
        <v>46640.057729391941</v>
      </c>
      <c r="AW15" s="15">
        <f t="shared" si="10"/>
        <v>46113.639858046241</v>
      </c>
      <c r="AX15" s="15">
        <f t="shared" si="10"/>
        <v>45584.910134882208</v>
      </c>
      <c r="AY15" s="15">
        <f t="shared" si="10"/>
        <v>45053.85840701728</v>
      </c>
      <c r="AZ15" s="15">
        <f t="shared" si="10"/>
        <v>44520.474476980817</v>
      </c>
      <c r="BA15" s="15">
        <f t="shared" si="10"/>
        <v>43984.748102518271</v>
      </c>
      <c r="BB15" s="15">
        <f t="shared" si="10"/>
        <v>43446.668996394546</v>
      </c>
      <c r="BC15" s="15">
        <f t="shared" si="10"/>
        <v>42906.226826196427</v>
      </c>
      <c r="BD15" s="15">
        <f t="shared" si="10"/>
        <v>42363.41121413419</v>
      </c>
      <c r="BE15" s="15">
        <f t="shared" si="10"/>
        <v>41818.211736842313</v>
      </c>
      <c r="BF15" s="15">
        <f t="shared" si="10"/>
        <v>41270.617925179329</v>
      </c>
      <c r="BG15" s="15">
        <f t="shared" si="10"/>
        <v>40720.619264026791</v>
      </c>
      <c r="BH15" s="15">
        <f t="shared" si="10"/>
        <v>40168.205192087356</v>
      </c>
      <c r="BI15" s="15">
        <f t="shared" si="10"/>
        <v>39613.365101681993</v>
      </c>
      <c r="BJ15" s="15">
        <f t="shared" si="10"/>
        <v>39056.088338546266</v>
      </c>
      <c r="BK15" s="15">
        <f t="shared" si="10"/>
        <v>38496.364201625765</v>
      </c>
      <c r="BL15" s="15">
        <f t="shared" si="10"/>
        <v>37934.181942870622</v>
      </c>
      <c r="BM15" s="15">
        <f t="shared" si="10"/>
        <v>37369.530767029115</v>
      </c>
      <c r="BN15" s="15">
        <f t="shared" si="10"/>
        <v>36802.399831440365</v>
      </c>
      <c r="BO15" s="15">
        <f t="shared" si="10"/>
        <v>36232.778245826157</v>
      </c>
      <c r="BP15" s="15">
        <f t="shared" si="10"/>
        <v>35660.655072081798</v>
      </c>
      <c r="BQ15" s="15">
        <f t="shared" ref="BQ15:DR15" si="11">BQ11-BQ14</f>
        <v>35086.019324066074</v>
      </c>
      <c r="BR15" s="15">
        <f t="shared" si="11"/>
        <v>34508.859967390315</v>
      </c>
      <c r="BS15" s="15">
        <f t="shared" si="11"/>
        <v>33929.165919206491</v>
      </c>
      <c r="BT15" s="15">
        <f t="shared" si="11"/>
        <v>33346.926047994391</v>
      </c>
      <c r="BU15" s="15">
        <f t="shared" si="11"/>
        <v>32762.129173347883</v>
      </c>
      <c r="BV15" s="15">
        <f t="shared" si="11"/>
        <v>32174.764065760221</v>
      </c>
      <c r="BW15" s="15">
        <f t="shared" si="11"/>
        <v>31584.819446408401</v>
      </c>
      <c r="BX15" s="15">
        <f t="shared" si="11"/>
        <v>30992.283986936596</v>
      </c>
      <c r="BY15" s="15">
        <f t="shared" si="11"/>
        <v>30397.146309238611</v>
      </c>
      <c r="BZ15" s="15">
        <f t="shared" si="11"/>
        <v>29799.3949852394</v>
      </c>
      <c r="CA15" s="15">
        <f t="shared" si="11"/>
        <v>29199.018536675627</v>
      </c>
      <c r="CB15" s="15">
        <f t="shared" si="11"/>
        <v>28596.005434875246</v>
      </c>
      <c r="CC15" s="15">
        <f t="shared" si="11"/>
        <v>27990.344100536124</v>
      </c>
      <c r="CD15" s="15">
        <f t="shared" si="11"/>
        <v>27382.022903503694</v>
      </c>
      <c r="CE15" s="15">
        <f t="shared" si="11"/>
        <v>26771.030162547631</v>
      </c>
      <c r="CF15" s="15">
        <f t="shared" si="11"/>
        <v>26157.354145137535</v>
      </c>
      <c r="CG15" s="15">
        <f t="shared" si="11"/>
        <v>25540.983067217647</v>
      </c>
      <c r="CH15" s="15">
        <f t="shared" si="11"/>
        <v>24921.90509298056</v>
      </c>
      <c r="CI15" s="15">
        <f t="shared" si="11"/>
        <v>24300.10833463995</v>
      </c>
      <c r="CJ15" s="15">
        <f t="shared" si="11"/>
        <v>23675.580852202293</v>
      </c>
      <c r="CK15" s="15">
        <f t="shared" si="11"/>
        <v>23048.310653237597</v>
      </c>
      <c r="CL15" s="15">
        <f t="shared" si="11"/>
        <v>22418.285692649115</v>
      </c>
      <c r="CM15" s="15">
        <f t="shared" si="11"/>
        <v>21785.49387244205</v>
      </c>
      <c r="CN15" s="15">
        <f t="shared" si="11"/>
        <v>21149.923041491242</v>
      </c>
      <c r="CO15" s="15">
        <f t="shared" si="11"/>
        <v>20511.560995307842</v>
      </c>
      <c r="CP15" s="15">
        <f t="shared" si="11"/>
        <v>19870.395475804951</v>
      </c>
      <c r="CQ15" s="15">
        <f t="shared" si="11"/>
        <v>19226.414171062246</v>
      </c>
      <c r="CR15" s="15">
        <f t="shared" si="11"/>
        <v>18579.604715089547</v>
      </c>
      <c r="CS15" s="15">
        <f t="shared" si="11"/>
        <v>17929.954687589365</v>
      </c>
      <c r="CT15" s="15">
        <f t="shared" si="11"/>
        <v>17277.451613718411</v>
      </c>
      <c r="CU15" s="15">
        <f t="shared" si="11"/>
        <v>16622.082963848043</v>
      </c>
      <c r="CV15" s="15">
        <f t="shared" si="11"/>
        <v>15963.836153323658</v>
      </c>
      <c r="CW15" s="15">
        <f t="shared" si="11"/>
        <v>15302.698542223055</v>
      </c>
      <c r="CX15" s="15">
        <f t="shared" si="11"/>
        <v>14638.657435113702</v>
      </c>
      <c r="CY15" s="15">
        <f t="shared" si="11"/>
        <v>13971.70008080896</v>
      </c>
      <c r="CZ15" s="15">
        <f t="shared" si="11"/>
        <v>13301.813672123229</v>
      </c>
      <c r="DA15" s="15">
        <f t="shared" si="11"/>
        <v>12628.985345626021</v>
      </c>
      <c r="DB15" s="15">
        <f t="shared" si="11"/>
        <v>11953.202181394945</v>
      </c>
      <c r="DC15" s="15">
        <f t="shared" si="11"/>
        <v>11274.451202767621</v>
      </c>
      <c r="DD15" s="15">
        <f t="shared" si="11"/>
        <v>10592.719376092493</v>
      </c>
      <c r="DE15" s="15">
        <f t="shared" si="11"/>
        <v>9907.9936104785502</v>
      </c>
      <c r="DF15" s="15">
        <f t="shared" si="11"/>
        <v>9220.2607575439524</v>
      </c>
      <c r="DG15" s="15">
        <f t="shared" si="11"/>
        <v>8529.5076111635499</v>
      </c>
      <c r="DH15" s="15">
        <f t="shared" si="11"/>
        <v>7835.7209072152937</v>
      </c>
      <c r="DI15" s="15">
        <f t="shared" si="11"/>
        <v>7138.8873233255308</v>
      </c>
      <c r="DJ15" s="15">
        <f t="shared" si="11"/>
        <v>6438.9934786131862</v>
      </c>
      <c r="DK15" s="15">
        <f t="shared" si="11"/>
        <v>5736.025933432813</v>
      </c>
      <c r="DL15" s="15">
        <f t="shared" si="11"/>
        <v>5029.9711891165225</v>
      </c>
      <c r="DM15" s="15">
        <f t="shared" si="11"/>
        <v>4320.8156877147767</v>
      </c>
      <c r="DN15" s="15">
        <f t="shared" si="11"/>
        <v>3608.5458117360413</v>
      </c>
      <c r="DO15" s="15">
        <f t="shared" si="11"/>
        <v>2893.1478838852991</v>
      </c>
      <c r="DP15" s="15">
        <f t="shared" si="11"/>
        <v>2174.6081668014122</v>
      </c>
      <c r="DQ15" s="15">
        <f t="shared" si="11"/>
        <v>1452.9128627933321</v>
      </c>
      <c r="DR15" s="15">
        <f t="shared" si="11"/>
        <v>728.04811357514996</v>
      </c>
    </row>
    <row r="18" spans="2:122" x14ac:dyDescent="0.2">
      <c r="B18" s="9" t="s">
        <v>43</v>
      </c>
      <c r="C18" s="10" t="s">
        <v>37</v>
      </c>
    </row>
    <row r="19" spans="2:122" x14ac:dyDescent="0.2">
      <c r="B19" s="11" t="s">
        <v>38</v>
      </c>
      <c r="C19" s="12">
        <f>C12</f>
        <v>731.24545820728292</v>
      </c>
    </row>
    <row r="21" spans="2:122" x14ac:dyDescent="0.2">
      <c r="B21" s="6"/>
      <c r="C21" s="7">
        <v>42005</v>
      </c>
      <c r="D21" s="7">
        <f t="shared" ref="D21:AI21" si="12">EDATE(C21,1)</f>
        <v>42036</v>
      </c>
      <c r="E21" s="7">
        <f t="shared" si="12"/>
        <v>42064</v>
      </c>
      <c r="F21" s="7">
        <f t="shared" si="12"/>
        <v>42095</v>
      </c>
      <c r="G21" s="7">
        <f t="shared" si="12"/>
        <v>42125</v>
      </c>
      <c r="H21" s="7">
        <f t="shared" si="12"/>
        <v>42156</v>
      </c>
      <c r="I21" s="7">
        <f t="shared" si="12"/>
        <v>42186</v>
      </c>
      <c r="J21" s="7">
        <f t="shared" si="12"/>
        <v>42217</v>
      </c>
      <c r="K21" s="7">
        <f t="shared" si="12"/>
        <v>42248</v>
      </c>
      <c r="L21" s="7">
        <f t="shared" si="12"/>
        <v>42278</v>
      </c>
      <c r="M21" s="7">
        <f t="shared" si="12"/>
        <v>42309</v>
      </c>
      <c r="N21" s="7">
        <f t="shared" si="12"/>
        <v>42339</v>
      </c>
      <c r="O21" s="7">
        <f t="shared" si="12"/>
        <v>42370</v>
      </c>
      <c r="P21" s="7">
        <f t="shared" si="12"/>
        <v>42401</v>
      </c>
      <c r="Q21" s="7">
        <f t="shared" si="12"/>
        <v>42430</v>
      </c>
      <c r="R21" s="7">
        <f t="shared" si="12"/>
        <v>42461</v>
      </c>
      <c r="S21" s="7">
        <f t="shared" si="12"/>
        <v>42491</v>
      </c>
      <c r="T21" s="7">
        <f t="shared" si="12"/>
        <v>42522</v>
      </c>
      <c r="U21" s="7">
        <f t="shared" si="12"/>
        <v>42552</v>
      </c>
      <c r="V21" s="7">
        <f t="shared" si="12"/>
        <v>42583</v>
      </c>
      <c r="W21" s="7">
        <f t="shared" si="12"/>
        <v>42614</v>
      </c>
      <c r="X21" s="7">
        <f t="shared" si="12"/>
        <v>42644</v>
      </c>
      <c r="Y21" s="7">
        <f t="shared" si="12"/>
        <v>42675</v>
      </c>
      <c r="Z21" s="7">
        <f t="shared" si="12"/>
        <v>42705</v>
      </c>
      <c r="AA21" s="7">
        <f t="shared" si="12"/>
        <v>42736</v>
      </c>
      <c r="AB21" s="7">
        <f t="shared" si="12"/>
        <v>42767</v>
      </c>
      <c r="AC21" s="7">
        <f t="shared" si="12"/>
        <v>42795</v>
      </c>
      <c r="AD21" s="7">
        <f t="shared" si="12"/>
        <v>42826</v>
      </c>
      <c r="AE21" s="7">
        <f t="shared" si="12"/>
        <v>42856</v>
      </c>
      <c r="AF21" s="7">
        <f t="shared" si="12"/>
        <v>42887</v>
      </c>
      <c r="AG21" s="7">
        <f t="shared" si="12"/>
        <v>42917</v>
      </c>
      <c r="AH21" s="7">
        <f t="shared" si="12"/>
        <v>42948</v>
      </c>
      <c r="AI21" s="7">
        <f t="shared" si="12"/>
        <v>42979</v>
      </c>
      <c r="AJ21" s="7">
        <f t="shared" ref="AJ21:BO21" si="13">EDATE(AI21,1)</f>
        <v>43009</v>
      </c>
      <c r="AK21" s="7">
        <f t="shared" si="13"/>
        <v>43040</v>
      </c>
      <c r="AL21" s="7">
        <f t="shared" si="13"/>
        <v>43070</v>
      </c>
      <c r="AM21" s="7">
        <f t="shared" si="13"/>
        <v>43101</v>
      </c>
      <c r="AN21" s="7">
        <f t="shared" si="13"/>
        <v>43132</v>
      </c>
      <c r="AO21" s="7">
        <f t="shared" si="13"/>
        <v>43160</v>
      </c>
      <c r="AP21" s="7">
        <f t="shared" si="13"/>
        <v>43191</v>
      </c>
      <c r="AQ21" s="7">
        <f t="shared" si="13"/>
        <v>43221</v>
      </c>
      <c r="AR21" s="7">
        <f t="shared" si="13"/>
        <v>43252</v>
      </c>
      <c r="AS21" s="7">
        <f t="shared" si="13"/>
        <v>43282</v>
      </c>
      <c r="AT21" s="7">
        <f t="shared" si="13"/>
        <v>43313</v>
      </c>
      <c r="AU21" s="7">
        <f t="shared" si="13"/>
        <v>43344</v>
      </c>
      <c r="AV21" s="7">
        <f t="shared" si="13"/>
        <v>43374</v>
      </c>
      <c r="AW21" s="7">
        <f t="shared" si="13"/>
        <v>43405</v>
      </c>
      <c r="AX21" s="7">
        <f t="shared" si="13"/>
        <v>43435</v>
      </c>
      <c r="AY21" s="7">
        <f t="shared" si="13"/>
        <v>43466</v>
      </c>
      <c r="AZ21" s="7">
        <f t="shared" si="13"/>
        <v>43497</v>
      </c>
      <c r="BA21" s="7">
        <f t="shared" si="13"/>
        <v>43525</v>
      </c>
      <c r="BB21" s="7">
        <f t="shared" si="13"/>
        <v>43556</v>
      </c>
      <c r="BC21" s="7">
        <f t="shared" si="13"/>
        <v>43586</v>
      </c>
      <c r="BD21" s="7">
        <f t="shared" si="13"/>
        <v>43617</v>
      </c>
      <c r="BE21" s="7">
        <f t="shared" si="13"/>
        <v>43647</v>
      </c>
      <c r="BF21" s="7">
        <f t="shared" si="13"/>
        <v>43678</v>
      </c>
      <c r="BG21" s="7">
        <f t="shared" si="13"/>
        <v>43709</v>
      </c>
      <c r="BH21" s="7">
        <f t="shared" si="13"/>
        <v>43739</v>
      </c>
      <c r="BI21" s="7">
        <f t="shared" si="13"/>
        <v>43770</v>
      </c>
      <c r="BJ21" s="18">
        <f t="shared" si="13"/>
        <v>43800</v>
      </c>
      <c r="BK21" s="7">
        <f t="shared" si="13"/>
        <v>43831</v>
      </c>
      <c r="BL21" s="7">
        <f t="shared" si="13"/>
        <v>43862</v>
      </c>
      <c r="BM21" s="7">
        <f t="shared" si="13"/>
        <v>43891</v>
      </c>
      <c r="BN21" s="7">
        <f t="shared" si="13"/>
        <v>43922</v>
      </c>
      <c r="BO21" s="7">
        <f t="shared" si="13"/>
        <v>43952</v>
      </c>
      <c r="BP21" s="7">
        <f t="shared" ref="BP21:CU21" si="14">EDATE(BO21,1)</f>
        <v>43983</v>
      </c>
      <c r="BQ21" s="7">
        <f t="shared" si="14"/>
        <v>44013</v>
      </c>
      <c r="BR21" s="7">
        <f t="shared" si="14"/>
        <v>44044</v>
      </c>
      <c r="BS21" s="7">
        <f t="shared" si="14"/>
        <v>44075</v>
      </c>
      <c r="BT21" s="7">
        <f t="shared" si="14"/>
        <v>44105</v>
      </c>
      <c r="BU21" s="7">
        <f t="shared" si="14"/>
        <v>44136</v>
      </c>
      <c r="BV21" s="7">
        <f t="shared" si="14"/>
        <v>44166</v>
      </c>
      <c r="BW21" s="7">
        <f t="shared" si="14"/>
        <v>44197</v>
      </c>
      <c r="BX21" s="7">
        <f t="shared" si="14"/>
        <v>44228</v>
      </c>
      <c r="BY21" s="7">
        <f t="shared" si="14"/>
        <v>44256</v>
      </c>
      <c r="BZ21" s="7">
        <f t="shared" si="14"/>
        <v>44287</v>
      </c>
      <c r="CA21" s="7">
        <f t="shared" si="14"/>
        <v>44317</v>
      </c>
      <c r="CB21" s="7">
        <f t="shared" si="14"/>
        <v>44348</v>
      </c>
      <c r="CC21" s="7">
        <f t="shared" si="14"/>
        <v>44378</v>
      </c>
      <c r="CD21" s="7">
        <f t="shared" si="14"/>
        <v>44409</v>
      </c>
      <c r="CE21" s="7">
        <f t="shared" si="14"/>
        <v>44440</v>
      </c>
      <c r="CF21" s="7">
        <f t="shared" si="14"/>
        <v>44470</v>
      </c>
      <c r="CG21" s="7">
        <f t="shared" si="14"/>
        <v>44501</v>
      </c>
      <c r="CH21" s="7">
        <f t="shared" si="14"/>
        <v>44531</v>
      </c>
      <c r="CI21" s="7">
        <f t="shared" si="14"/>
        <v>44562</v>
      </c>
      <c r="CJ21" s="7">
        <f t="shared" si="14"/>
        <v>44593</v>
      </c>
      <c r="CK21" s="7">
        <f t="shared" si="14"/>
        <v>44621</v>
      </c>
      <c r="CL21" s="7">
        <f t="shared" si="14"/>
        <v>44652</v>
      </c>
      <c r="CM21" s="7">
        <f t="shared" si="14"/>
        <v>44682</v>
      </c>
      <c r="CN21" s="7">
        <f t="shared" si="14"/>
        <v>44713</v>
      </c>
      <c r="CO21" s="7">
        <f t="shared" si="14"/>
        <v>44743</v>
      </c>
      <c r="CP21" s="7">
        <f t="shared" si="14"/>
        <v>44774</v>
      </c>
      <c r="CQ21" s="16">
        <f t="shared" si="14"/>
        <v>44805</v>
      </c>
      <c r="CR21" s="16">
        <f t="shared" si="14"/>
        <v>44835</v>
      </c>
      <c r="CS21" s="16">
        <f t="shared" si="14"/>
        <v>44866</v>
      </c>
      <c r="CT21" s="16">
        <f t="shared" si="14"/>
        <v>44896</v>
      </c>
      <c r="CU21" s="16">
        <f t="shared" si="14"/>
        <v>44927</v>
      </c>
      <c r="CV21" s="16">
        <f t="shared" ref="CV21:DR21" si="15">EDATE(CU21,1)</f>
        <v>44958</v>
      </c>
      <c r="CW21" s="16">
        <f t="shared" si="15"/>
        <v>44986</v>
      </c>
      <c r="CX21" s="16">
        <f t="shared" si="15"/>
        <v>45017</v>
      </c>
      <c r="CY21" s="16">
        <f t="shared" si="15"/>
        <v>45047</v>
      </c>
      <c r="CZ21" s="16">
        <f t="shared" si="15"/>
        <v>45078</v>
      </c>
      <c r="DA21" s="16">
        <f t="shared" si="15"/>
        <v>45108</v>
      </c>
      <c r="DB21" s="16">
        <f t="shared" si="15"/>
        <v>45139</v>
      </c>
      <c r="DC21" s="16">
        <f t="shared" si="15"/>
        <v>45170</v>
      </c>
      <c r="DD21" s="16">
        <f t="shared" si="15"/>
        <v>45200</v>
      </c>
      <c r="DE21" s="16">
        <f t="shared" si="15"/>
        <v>45231</v>
      </c>
      <c r="DF21" s="16">
        <f t="shared" si="15"/>
        <v>45261</v>
      </c>
      <c r="DG21" s="16">
        <f t="shared" si="15"/>
        <v>45292</v>
      </c>
      <c r="DH21" s="16">
        <f t="shared" si="15"/>
        <v>45323</v>
      </c>
      <c r="DI21" s="16">
        <f t="shared" si="15"/>
        <v>45352</v>
      </c>
      <c r="DJ21" s="16">
        <f t="shared" si="15"/>
        <v>45383</v>
      </c>
      <c r="DK21" s="16">
        <f t="shared" si="15"/>
        <v>45413</v>
      </c>
      <c r="DL21" s="16">
        <f t="shared" si="15"/>
        <v>45444</v>
      </c>
      <c r="DM21" s="16">
        <f t="shared" si="15"/>
        <v>45474</v>
      </c>
      <c r="DN21" s="16">
        <f t="shared" si="15"/>
        <v>45505</v>
      </c>
      <c r="DO21" s="16">
        <f t="shared" si="15"/>
        <v>45536</v>
      </c>
      <c r="DP21" s="16">
        <f t="shared" si="15"/>
        <v>45566</v>
      </c>
      <c r="DQ21" s="16">
        <f t="shared" si="15"/>
        <v>45597</v>
      </c>
      <c r="DR21" s="16">
        <f t="shared" si="15"/>
        <v>45627</v>
      </c>
    </row>
    <row r="22" spans="2:122" x14ac:dyDescent="0.2">
      <c r="B22" s="1" t="s">
        <v>32</v>
      </c>
      <c r="C22" s="8">
        <f>O11</f>
        <v>63232.355836702081</v>
      </c>
      <c r="D22" s="8">
        <f t="shared" ref="D22:AI22" si="16">C26</f>
        <v>62673.083017865203</v>
      </c>
      <c r="E22" s="8">
        <f t="shared" si="16"/>
        <v>62111.354059232268</v>
      </c>
      <c r="F22" s="8">
        <f t="shared" si="16"/>
        <v>61547.158174256001</v>
      </c>
      <c r="G22" s="8">
        <f t="shared" si="16"/>
        <v>60980.484529018213</v>
      </c>
      <c r="H22" s="8">
        <f t="shared" si="16"/>
        <v>60411.322242021757</v>
      </c>
      <c r="I22" s="8">
        <f t="shared" si="16"/>
        <v>59839.660383981573</v>
      </c>
      <c r="J22" s="8">
        <f t="shared" si="16"/>
        <v>59265.48797761483</v>
      </c>
      <c r="K22" s="8">
        <f t="shared" si="16"/>
        <v>58688.793997430126</v>
      </c>
      <c r="L22" s="8">
        <f t="shared" si="16"/>
        <v>58109.567369515782</v>
      </c>
      <c r="M22" s="8">
        <f t="shared" si="16"/>
        <v>57527.796971327174</v>
      </c>
      <c r="N22" s="8">
        <f t="shared" si="16"/>
        <v>56943.471631473192</v>
      </c>
      <c r="O22" s="8">
        <f t="shared" si="16"/>
        <v>56356.580129501686</v>
      </c>
      <c r="P22" s="8">
        <f t="shared" si="16"/>
        <v>55767.111195684018</v>
      </c>
      <c r="Q22" s="8">
        <f t="shared" si="16"/>
        <v>55175.053510798665</v>
      </c>
      <c r="R22" s="8">
        <f t="shared" si="16"/>
        <v>54580.395705913863</v>
      </c>
      <c r="S22" s="8">
        <f t="shared" si="16"/>
        <v>53983.126362169271</v>
      </c>
      <c r="T22" s="8">
        <f t="shared" si="16"/>
        <v>53383.234010556735</v>
      </c>
      <c r="U22" s="8">
        <f t="shared" si="16"/>
        <v>52780.707131700037</v>
      </c>
      <c r="V22" s="8">
        <f t="shared" si="16"/>
        <v>52175.534155633693</v>
      </c>
      <c r="W22" s="8">
        <f t="shared" si="16"/>
        <v>51567.703461580793</v>
      </c>
      <c r="X22" s="8">
        <f t="shared" si="16"/>
        <v>50957.203377729842</v>
      </c>
      <c r="Y22" s="8">
        <f t="shared" si="16"/>
        <v>50344.022181010645</v>
      </c>
      <c r="Z22" s="8">
        <f t="shared" si="16"/>
        <v>49728.14809686919</v>
      </c>
      <c r="AA22" s="8">
        <f t="shared" si="16"/>
        <v>49109.569299041548</v>
      </c>
      <c r="AB22" s="8">
        <f t="shared" si="16"/>
        <v>48488.273909326781</v>
      </c>
      <c r="AC22" s="8">
        <f t="shared" si="16"/>
        <v>47864.249997358849</v>
      </c>
      <c r="AD22" s="8">
        <f t="shared" si="16"/>
        <v>47237.485580377521</v>
      </c>
      <c r="AE22" s="8">
        <f t="shared" si="16"/>
        <v>46607.968622998284</v>
      </c>
      <c r="AF22" s="8">
        <f t="shared" si="16"/>
        <v>45975.687036981224</v>
      </c>
      <c r="AG22" s="8">
        <f t="shared" si="16"/>
        <v>45340.628680998903</v>
      </c>
      <c r="AH22" s="8">
        <f t="shared" si="16"/>
        <v>44702.781360403227</v>
      </c>
      <c r="AI22" s="8">
        <f t="shared" si="16"/>
        <v>44062.13282699127</v>
      </c>
      <c r="AJ22" s="8">
        <f t="shared" ref="AJ22:BO22" si="17">AI26</f>
        <v>43418.67077877008</v>
      </c>
      <c r="AK22" s="8">
        <f t="shared" si="17"/>
        <v>42772.382859720448</v>
      </c>
      <c r="AL22" s="8">
        <f t="shared" si="17"/>
        <v>42123.256659559658</v>
      </c>
      <c r="AM22" s="8">
        <f t="shared" si="17"/>
        <v>41471.279713503165</v>
      </c>
      <c r="AN22" s="8">
        <f t="shared" si="17"/>
        <v>40816.439502025241</v>
      </c>
      <c r="AO22" s="8">
        <f t="shared" si="17"/>
        <v>40158.723450618578</v>
      </c>
      <c r="AP22" s="8">
        <f t="shared" si="17"/>
        <v>39498.118929552817</v>
      </c>
      <c r="AQ22" s="8">
        <f t="shared" si="17"/>
        <v>38834.613253632044</v>
      </c>
      <c r="AR22" s="8">
        <f t="shared" si="17"/>
        <v>38168.193681951183</v>
      </c>
      <c r="AS22" s="8">
        <f t="shared" si="17"/>
        <v>37498.847417651355</v>
      </c>
      <c r="AT22" s="8">
        <f t="shared" si="17"/>
        <v>36826.561607674143</v>
      </c>
      <c r="AU22" s="8">
        <f t="shared" si="17"/>
        <v>36151.323342514785</v>
      </c>
      <c r="AV22" s="8">
        <f t="shared" si="17"/>
        <v>35473.119655974268</v>
      </c>
      <c r="AW22" s="8">
        <f t="shared" si="17"/>
        <v>34791.937524910361</v>
      </c>
      <c r="AX22" s="8">
        <f t="shared" si="17"/>
        <v>34107.763868987531</v>
      </c>
      <c r="AY22" s="8">
        <f t="shared" si="17"/>
        <v>33420.585550425771</v>
      </c>
      <c r="AZ22" s="8">
        <f t="shared" si="17"/>
        <v>32730.38937374833</v>
      </c>
      <c r="BA22" s="8">
        <f t="shared" si="17"/>
        <v>32037.162085528314</v>
      </c>
      <c r="BB22" s="8">
        <f t="shared" si="17"/>
        <v>31340.890374134196</v>
      </c>
      <c r="BC22" s="8">
        <f t="shared" si="17"/>
        <v>30641.560869474208</v>
      </c>
      <c r="BD22" s="8">
        <f t="shared" si="17"/>
        <v>29939.160142739587</v>
      </c>
      <c r="BE22" s="8">
        <f t="shared" si="17"/>
        <v>29233.674706146725</v>
      </c>
      <c r="BF22" s="8">
        <f t="shared" si="17"/>
        <v>28525.091012678156</v>
      </c>
      <c r="BG22" s="8">
        <f t="shared" si="17"/>
        <v>27813.39545582244</v>
      </c>
      <c r="BH22" s="8">
        <f t="shared" si="17"/>
        <v>27098.574369312864</v>
      </c>
      <c r="BI22" s="8">
        <f t="shared" si="17"/>
        <v>26380.614026865034</v>
      </c>
      <c r="BJ22" s="19">
        <f t="shared" si="17"/>
        <v>25659.500641913288</v>
      </c>
      <c r="BK22" s="8">
        <f t="shared" si="17"/>
        <v>24935.220367345963</v>
      </c>
      <c r="BL22" s="8">
        <f t="shared" si="17"/>
        <v>24207.759295239495</v>
      </c>
      <c r="BM22" s="8">
        <f t="shared" si="17"/>
        <v>23477.103456591361</v>
      </c>
      <c r="BN22" s="8">
        <f t="shared" si="17"/>
        <v>22743.238821051829</v>
      </c>
      <c r="BO22" s="8">
        <f t="shared" si="17"/>
        <v>22006.151296654552</v>
      </c>
      <c r="BP22" s="8">
        <f t="shared" ref="BP22:CU22" si="18">BO26</f>
        <v>21265.826729545966</v>
      </c>
      <c r="BQ22" s="8">
        <f t="shared" si="18"/>
        <v>20522.250903713495</v>
      </c>
      <c r="BR22" s="8">
        <f t="shared" si="18"/>
        <v>19775.409540712575</v>
      </c>
      <c r="BS22" s="8">
        <f t="shared" si="18"/>
        <v>19025.288299392476</v>
      </c>
      <c r="BT22" s="8">
        <f t="shared" si="18"/>
        <v>18271.872775620912</v>
      </c>
      <c r="BU22" s="8">
        <f t="shared" si="18"/>
        <v>17515.148502007451</v>
      </c>
      <c r="BV22" s="8">
        <f t="shared" si="18"/>
        <v>16755.100947625706</v>
      </c>
      <c r="BW22" s="8">
        <f t="shared" si="18"/>
        <v>15991.715517734301</v>
      </c>
      <c r="BX22" s="8">
        <f t="shared" si="18"/>
        <v>15224.977553496623</v>
      </c>
      <c r="BY22" s="8">
        <f t="shared" si="18"/>
        <v>14454.872331699335</v>
      </c>
      <c r="BZ22" s="8">
        <f t="shared" si="18"/>
        <v>13681.385064469652</v>
      </c>
      <c r="CA22" s="8">
        <f t="shared" si="18"/>
        <v>12904.500898991386</v>
      </c>
      <c r="CB22" s="8">
        <f t="shared" si="18"/>
        <v>12124.204917219728</v>
      </c>
      <c r="CC22" s="8">
        <f t="shared" si="18"/>
        <v>11340.48213559479</v>
      </c>
      <c r="CD22" s="8">
        <f t="shared" si="18"/>
        <v>10553.317504753883</v>
      </c>
      <c r="CE22" s="8">
        <f t="shared" si="18"/>
        <v>9762.6959092425313</v>
      </c>
      <c r="CF22" s="8">
        <f t="shared" si="18"/>
        <v>8968.6021672242259</v>
      </c>
      <c r="CG22" s="8">
        <f t="shared" si="18"/>
        <v>8171.021030188891</v>
      </c>
      <c r="CH22" s="8">
        <f t="shared" si="18"/>
        <v>7369.9371826600755</v>
      </c>
      <c r="CI22" s="8">
        <f t="shared" si="18"/>
        <v>6565.3352419008625</v>
      </c>
      <c r="CJ22" s="8">
        <f t="shared" si="18"/>
        <v>5757.1997576184822</v>
      </c>
      <c r="CK22" s="8">
        <f t="shared" si="18"/>
        <v>4945.515211667629</v>
      </c>
      <c r="CL22" s="8">
        <f t="shared" si="18"/>
        <v>4130.2660177524749</v>
      </c>
      <c r="CM22" s="8">
        <f t="shared" si="18"/>
        <v>3311.4365211273762</v>
      </c>
      <c r="CN22" s="8">
        <f t="shared" si="18"/>
        <v>2489.0109982962658</v>
      </c>
      <c r="CO22" s="8">
        <f t="shared" si="18"/>
        <v>1662.973656710722</v>
      </c>
      <c r="CP22" s="8">
        <f t="shared" si="18"/>
        <v>833.30863446671515</v>
      </c>
      <c r="CQ22" s="15">
        <f t="shared" si="18"/>
        <v>2.0008883439004421E-11</v>
      </c>
      <c r="CR22" s="15">
        <f t="shared" si="18"/>
        <v>-836.96824821970802</v>
      </c>
      <c r="CS22" s="15">
        <f t="shared" si="18"/>
        <v>-1677.6121819962009</v>
      </c>
      <c r="CT22" s="15">
        <f t="shared" si="18"/>
        <v>-2521.9479437151958</v>
      </c>
      <c r="CU22" s="15">
        <f t="shared" si="18"/>
        <v>-3369.9917466544066</v>
      </c>
      <c r="CV22" s="15">
        <f t="shared" ref="CV22:DR22" si="19">CU26</f>
        <v>-4221.7598752948588</v>
      </c>
      <c r="CW22" s="15">
        <f t="shared" si="19"/>
        <v>-5077.2686856335904</v>
      </c>
      <c r="CX22" s="15">
        <f t="shared" si="19"/>
        <v>-5936.5346054977263</v>
      </c>
      <c r="CY22" s="15">
        <f t="shared" si="19"/>
        <v>-6799.5741348599322</v>
      </c>
      <c r="CZ22" s="15">
        <f t="shared" si="19"/>
        <v>-7666.4038461552536</v>
      </c>
      <c r="DA22" s="15">
        <f t="shared" si="19"/>
        <v>-8537.040384599346</v>
      </c>
      <c r="DB22" s="15">
        <f t="shared" si="19"/>
        <v>-9411.5004685081058</v>
      </c>
      <c r="DC22" s="15">
        <f t="shared" si="19"/>
        <v>-10289.800889618698</v>
      </c>
      <c r="DD22" s="15">
        <f t="shared" si="19"/>
        <v>-11171.958513412003</v>
      </c>
      <c r="DE22" s="15">
        <f t="shared" si="19"/>
        <v>-12057.990279436464</v>
      </c>
      <c r="DF22" s="15">
        <f t="shared" si="19"/>
        <v>-12947.913201633384</v>
      </c>
      <c r="DG22" s="15">
        <f t="shared" si="19"/>
        <v>-13841.74436866362</v>
      </c>
      <c r="DH22" s="15">
        <f t="shared" si="19"/>
        <v>-14739.50094423573</v>
      </c>
      <c r="DI22" s="15">
        <f t="shared" si="19"/>
        <v>-15641.20016743556</v>
      </c>
      <c r="DJ22" s="15">
        <f t="shared" si="19"/>
        <v>-16546.859353057276</v>
      </c>
      <c r="DK22" s="15">
        <f t="shared" si="19"/>
        <v>-17456.495891935847</v>
      </c>
      <c r="DL22" s="15">
        <f t="shared" si="19"/>
        <v>-18370.127251280992</v>
      </c>
      <c r="DM22" s="15">
        <f t="shared" si="19"/>
        <v>-19287.770975012594</v>
      </c>
      <c r="DN22" s="15">
        <f t="shared" si="19"/>
        <v>-20209.444684097587</v>
      </c>
      <c r="DO22" s="15">
        <f t="shared" si="19"/>
        <v>-21135.166076888312</v>
      </c>
      <c r="DP22" s="15">
        <f t="shared" si="19"/>
        <v>-22064.952929462375</v>
      </c>
      <c r="DQ22" s="15">
        <f t="shared" si="19"/>
        <v>-22998.823095963991</v>
      </c>
      <c r="DR22" s="15">
        <f t="shared" si="19"/>
        <v>-23936.794508946827</v>
      </c>
    </row>
    <row r="23" spans="2:122" x14ac:dyDescent="0.2">
      <c r="B23" s="1" t="s">
        <v>33</v>
      </c>
      <c r="C23" s="8">
        <f>PMT(C8/12,$C$6,-C22,0)</f>
        <v>836.96824821972814</v>
      </c>
      <c r="D23" s="8">
        <f t="shared" ref="D23:AI23" si="20">C23</f>
        <v>836.96824821972814</v>
      </c>
      <c r="E23" s="8">
        <f t="shared" si="20"/>
        <v>836.96824821972814</v>
      </c>
      <c r="F23" s="8">
        <f t="shared" si="20"/>
        <v>836.96824821972814</v>
      </c>
      <c r="G23" s="8">
        <f t="shared" si="20"/>
        <v>836.96824821972814</v>
      </c>
      <c r="H23" s="8">
        <f t="shared" si="20"/>
        <v>836.96824821972814</v>
      </c>
      <c r="I23" s="8">
        <f t="shared" si="20"/>
        <v>836.96824821972814</v>
      </c>
      <c r="J23" s="8">
        <f t="shared" si="20"/>
        <v>836.96824821972814</v>
      </c>
      <c r="K23" s="8">
        <f t="shared" si="20"/>
        <v>836.96824821972814</v>
      </c>
      <c r="L23" s="8">
        <f t="shared" si="20"/>
        <v>836.96824821972814</v>
      </c>
      <c r="M23" s="8">
        <f t="shared" si="20"/>
        <v>836.96824821972814</v>
      </c>
      <c r="N23" s="8">
        <f t="shared" si="20"/>
        <v>836.96824821972814</v>
      </c>
      <c r="O23" s="8">
        <f t="shared" si="20"/>
        <v>836.96824821972814</v>
      </c>
      <c r="P23" s="8">
        <f t="shared" si="20"/>
        <v>836.96824821972814</v>
      </c>
      <c r="Q23" s="8">
        <f t="shared" si="20"/>
        <v>836.96824821972814</v>
      </c>
      <c r="R23" s="8">
        <f t="shared" si="20"/>
        <v>836.96824821972814</v>
      </c>
      <c r="S23" s="8">
        <f t="shared" si="20"/>
        <v>836.96824821972814</v>
      </c>
      <c r="T23" s="8">
        <f t="shared" si="20"/>
        <v>836.96824821972814</v>
      </c>
      <c r="U23" s="8">
        <f t="shared" si="20"/>
        <v>836.96824821972814</v>
      </c>
      <c r="V23" s="8">
        <f t="shared" si="20"/>
        <v>836.96824821972814</v>
      </c>
      <c r="W23" s="8">
        <f t="shared" si="20"/>
        <v>836.96824821972814</v>
      </c>
      <c r="X23" s="8">
        <f t="shared" si="20"/>
        <v>836.96824821972814</v>
      </c>
      <c r="Y23" s="8">
        <f t="shared" si="20"/>
        <v>836.96824821972814</v>
      </c>
      <c r="Z23" s="8">
        <f t="shared" si="20"/>
        <v>836.96824821972814</v>
      </c>
      <c r="AA23" s="8">
        <f t="shared" si="20"/>
        <v>836.96824821972814</v>
      </c>
      <c r="AB23" s="8">
        <f t="shared" si="20"/>
        <v>836.96824821972814</v>
      </c>
      <c r="AC23" s="8">
        <f t="shared" si="20"/>
        <v>836.96824821972814</v>
      </c>
      <c r="AD23" s="8">
        <f t="shared" si="20"/>
        <v>836.96824821972814</v>
      </c>
      <c r="AE23" s="8">
        <f t="shared" si="20"/>
        <v>836.96824821972814</v>
      </c>
      <c r="AF23" s="8">
        <f t="shared" si="20"/>
        <v>836.96824821972814</v>
      </c>
      <c r="AG23" s="8">
        <f t="shared" si="20"/>
        <v>836.96824821972814</v>
      </c>
      <c r="AH23" s="8">
        <f t="shared" si="20"/>
        <v>836.96824821972814</v>
      </c>
      <c r="AI23" s="8">
        <f t="shared" si="20"/>
        <v>836.96824821972814</v>
      </c>
      <c r="AJ23" s="8">
        <f t="shared" ref="AJ23:BO23" si="21">AI23</f>
        <v>836.96824821972814</v>
      </c>
      <c r="AK23" s="8">
        <f t="shared" si="21"/>
        <v>836.96824821972814</v>
      </c>
      <c r="AL23" s="8">
        <f t="shared" si="21"/>
        <v>836.96824821972814</v>
      </c>
      <c r="AM23" s="8">
        <f t="shared" si="21"/>
        <v>836.96824821972814</v>
      </c>
      <c r="AN23" s="8">
        <f t="shared" si="21"/>
        <v>836.96824821972814</v>
      </c>
      <c r="AO23" s="8">
        <f t="shared" si="21"/>
        <v>836.96824821972814</v>
      </c>
      <c r="AP23" s="8">
        <f t="shared" si="21"/>
        <v>836.96824821972814</v>
      </c>
      <c r="AQ23" s="8">
        <f t="shared" si="21"/>
        <v>836.96824821972814</v>
      </c>
      <c r="AR23" s="8">
        <f t="shared" si="21"/>
        <v>836.96824821972814</v>
      </c>
      <c r="AS23" s="8">
        <f t="shared" si="21"/>
        <v>836.96824821972814</v>
      </c>
      <c r="AT23" s="8">
        <f t="shared" si="21"/>
        <v>836.96824821972814</v>
      </c>
      <c r="AU23" s="8">
        <f t="shared" si="21"/>
        <v>836.96824821972814</v>
      </c>
      <c r="AV23" s="8">
        <f t="shared" si="21"/>
        <v>836.96824821972814</v>
      </c>
      <c r="AW23" s="8">
        <f t="shared" si="21"/>
        <v>836.96824821972814</v>
      </c>
      <c r="AX23" s="8">
        <f t="shared" si="21"/>
        <v>836.96824821972814</v>
      </c>
      <c r="AY23" s="8">
        <f t="shared" si="21"/>
        <v>836.96824821972814</v>
      </c>
      <c r="AZ23" s="8">
        <f t="shared" si="21"/>
        <v>836.96824821972814</v>
      </c>
      <c r="BA23" s="8">
        <f t="shared" si="21"/>
        <v>836.96824821972814</v>
      </c>
      <c r="BB23" s="8">
        <f t="shared" si="21"/>
        <v>836.96824821972814</v>
      </c>
      <c r="BC23" s="8">
        <f t="shared" si="21"/>
        <v>836.96824821972814</v>
      </c>
      <c r="BD23" s="8">
        <f t="shared" si="21"/>
        <v>836.96824821972814</v>
      </c>
      <c r="BE23" s="8">
        <f t="shared" si="21"/>
        <v>836.96824821972814</v>
      </c>
      <c r="BF23" s="8">
        <f t="shared" si="21"/>
        <v>836.96824821972814</v>
      </c>
      <c r="BG23" s="8">
        <f t="shared" si="21"/>
        <v>836.96824821972814</v>
      </c>
      <c r="BH23" s="8">
        <f t="shared" si="21"/>
        <v>836.96824821972814</v>
      </c>
      <c r="BI23" s="8">
        <f t="shared" si="21"/>
        <v>836.96824821972814</v>
      </c>
      <c r="BJ23" s="19">
        <f t="shared" si="21"/>
        <v>836.96824821972814</v>
      </c>
      <c r="BK23" s="8">
        <f t="shared" si="21"/>
        <v>836.96824821972814</v>
      </c>
      <c r="BL23" s="8">
        <f t="shared" si="21"/>
        <v>836.96824821972814</v>
      </c>
      <c r="BM23" s="8">
        <f t="shared" si="21"/>
        <v>836.96824821972814</v>
      </c>
      <c r="BN23" s="8">
        <f t="shared" si="21"/>
        <v>836.96824821972814</v>
      </c>
      <c r="BO23" s="8">
        <f t="shared" si="21"/>
        <v>836.96824821972814</v>
      </c>
      <c r="BP23" s="8">
        <f t="shared" ref="BP23:CU23" si="22">BO23</f>
        <v>836.96824821972814</v>
      </c>
      <c r="BQ23" s="8">
        <f t="shared" si="22"/>
        <v>836.96824821972814</v>
      </c>
      <c r="BR23" s="8">
        <f t="shared" si="22"/>
        <v>836.96824821972814</v>
      </c>
      <c r="BS23" s="8">
        <f t="shared" si="22"/>
        <v>836.96824821972814</v>
      </c>
      <c r="BT23" s="8">
        <f t="shared" si="22"/>
        <v>836.96824821972814</v>
      </c>
      <c r="BU23" s="8">
        <f t="shared" si="22"/>
        <v>836.96824821972814</v>
      </c>
      <c r="BV23" s="8">
        <f t="shared" si="22"/>
        <v>836.96824821972814</v>
      </c>
      <c r="BW23" s="8">
        <f t="shared" si="22"/>
        <v>836.96824821972814</v>
      </c>
      <c r="BX23" s="8">
        <f t="shared" si="22"/>
        <v>836.96824821972814</v>
      </c>
      <c r="BY23" s="8">
        <f t="shared" si="22"/>
        <v>836.96824821972814</v>
      </c>
      <c r="BZ23" s="8">
        <f t="shared" si="22"/>
        <v>836.96824821972814</v>
      </c>
      <c r="CA23" s="8">
        <f t="shared" si="22"/>
        <v>836.96824821972814</v>
      </c>
      <c r="CB23" s="8">
        <f t="shared" si="22"/>
        <v>836.96824821972814</v>
      </c>
      <c r="CC23" s="8">
        <f t="shared" si="22"/>
        <v>836.96824821972814</v>
      </c>
      <c r="CD23" s="8">
        <f t="shared" si="22"/>
        <v>836.96824821972814</v>
      </c>
      <c r="CE23" s="8">
        <f t="shared" si="22"/>
        <v>836.96824821972814</v>
      </c>
      <c r="CF23" s="8">
        <f t="shared" si="22"/>
        <v>836.96824821972814</v>
      </c>
      <c r="CG23" s="8">
        <f t="shared" si="22"/>
        <v>836.96824821972814</v>
      </c>
      <c r="CH23" s="8">
        <f t="shared" si="22"/>
        <v>836.96824821972814</v>
      </c>
      <c r="CI23" s="8">
        <f t="shared" si="22"/>
        <v>836.96824821972814</v>
      </c>
      <c r="CJ23" s="8">
        <f t="shared" si="22"/>
        <v>836.96824821972814</v>
      </c>
      <c r="CK23" s="8">
        <f t="shared" si="22"/>
        <v>836.96824821972814</v>
      </c>
      <c r="CL23" s="8">
        <f t="shared" si="22"/>
        <v>836.96824821972814</v>
      </c>
      <c r="CM23" s="8">
        <f t="shared" si="22"/>
        <v>836.96824821972814</v>
      </c>
      <c r="CN23" s="8">
        <f t="shared" si="22"/>
        <v>836.96824821972814</v>
      </c>
      <c r="CO23" s="8">
        <f t="shared" si="22"/>
        <v>836.96824821972814</v>
      </c>
      <c r="CP23" s="8">
        <f t="shared" si="22"/>
        <v>836.96824821972814</v>
      </c>
      <c r="CQ23" s="15">
        <f t="shared" si="22"/>
        <v>836.96824821972814</v>
      </c>
      <c r="CR23" s="15">
        <f t="shared" si="22"/>
        <v>836.96824821972814</v>
      </c>
      <c r="CS23" s="15">
        <f t="shared" si="22"/>
        <v>836.96824821972814</v>
      </c>
      <c r="CT23" s="15">
        <f t="shared" si="22"/>
        <v>836.96824821972814</v>
      </c>
      <c r="CU23" s="15">
        <f t="shared" si="22"/>
        <v>836.96824821972814</v>
      </c>
      <c r="CV23" s="15">
        <f t="shared" ref="CV23:DR23" si="23">CU23</f>
        <v>836.96824821972814</v>
      </c>
      <c r="CW23" s="15">
        <f t="shared" si="23"/>
        <v>836.96824821972814</v>
      </c>
      <c r="CX23" s="15">
        <f t="shared" si="23"/>
        <v>836.96824821972814</v>
      </c>
      <c r="CY23" s="15">
        <f t="shared" si="23"/>
        <v>836.96824821972814</v>
      </c>
      <c r="CZ23" s="15">
        <f t="shared" si="23"/>
        <v>836.96824821972814</v>
      </c>
      <c r="DA23" s="15">
        <f t="shared" si="23"/>
        <v>836.96824821972814</v>
      </c>
      <c r="DB23" s="15">
        <f t="shared" si="23"/>
        <v>836.96824821972814</v>
      </c>
      <c r="DC23" s="15">
        <f t="shared" si="23"/>
        <v>836.96824821972814</v>
      </c>
      <c r="DD23" s="15">
        <f t="shared" si="23"/>
        <v>836.96824821972814</v>
      </c>
      <c r="DE23" s="15">
        <f t="shared" si="23"/>
        <v>836.96824821972814</v>
      </c>
      <c r="DF23" s="15">
        <f t="shared" si="23"/>
        <v>836.96824821972814</v>
      </c>
      <c r="DG23" s="15">
        <f t="shared" si="23"/>
        <v>836.96824821972814</v>
      </c>
      <c r="DH23" s="15">
        <f t="shared" si="23"/>
        <v>836.96824821972814</v>
      </c>
      <c r="DI23" s="15">
        <f t="shared" si="23"/>
        <v>836.96824821972814</v>
      </c>
      <c r="DJ23" s="15">
        <f t="shared" si="23"/>
        <v>836.96824821972814</v>
      </c>
      <c r="DK23" s="15">
        <f t="shared" si="23"/>
        <v>836.96824821972814</v>
      </c>
      <c r="DL23" s="15">
        <f t="shared" si="23"/>
        <v>836.96824821972814</v>
      </c>
      <c r="DM23" s="15">
        <f t="shared" si="23"/>
        <v>836.96824821972814</v>
      </c>
      <c r="DN23" s="15">
        <f t="shared" si="23"/>
        <v>836.96824821972814</v>
      </c>
      <c r="DO23" s="15">
        <f t="shared" si="23"/>
        <v>836.96824821972814</v>
      </c>
      <c r="DP23" s="15">
        <f t="shared" si="23"/>
        <v>836.96824821972814</v>
      </c>
      <c r="DQ23" s="15">
        <f t="shared" si="23"/>
        <v>836.96824821972814</v>
      </c>
      <c r="DR23" s="15">
        <f t="shared" si="23"/>
        <v>836.96824821972814</v>
      </c>
    </row>
    <row r="24" spans="2:122" x14ac:dyDescent="0.2">
      <c r="B24" s="1" t="s">
        <v>34</v>
      </c>
      <c r="C24" s="8">
        <f>C22*5.27%/12</f>
        <v>277.69542938284997</v>
      </c>
      <c r="D24" s="8">
        <f t="shared" ref="D24:BO24" si="24">D22*5.27%/12</f>
        <v>275.23928958679136</v>
      </c>
      <c r="E24" s="8">
        <f t="shared" si="24"/>
        <v>272.77236324346171</v>
      </c>
      <c r="F24" s="8">
        <f t="shared" si="24"/>
        <v>270.29460298194095</v>
      </c>
      <c r="G24" s="8">
        <f t="shared" si="24"/>
        <v>267.80596122327165</v>
      </c>
      <c r="H24" s="8">
        <f t="shared" si="24"/>
        <v>265.30639017954553</v>
      </c>
      <c r="I24" s="8">
        <f t="shared" si="24"/>
        <v>262.79584185298569</v>
      </c>
      <c r="J24" s="8">
        <f t="shared" si="24"/>
        <v>260.2742680350251</v>
      </c>
      <c r="K24" s="8">
        <f t="shared" si="24"/>
        <v>257.74162030538065</v>
      </c>
      <c r="L24" s="8">
        <f t="shared" si="24"/>
        <v>255.19785003112347</v>
      </c>
      <c r="M24" s="8">
        <f t="shared" si="24"/>
        <v>252.64290836574514</v>
      </c>
      <c r="N24" s="8">
        <f t="shared" si="24"/>
        <v>250.07674624821973</v>
      </c>
      <c r="O24" s="8">
        <f t="shared" si="24"/>
        <v>247.49931440206157</v>
      </c>
      <c r="P24" s="8">
        <f t="shared" si="24"/>
        <v>244.91056333437896</v>
      </c>
      <c r="Q24" s="8">
        <f t="shared" si="24"/>
        <v>242.31044333492412</v>
      </c>
      <c r="R24" s="8">
        <f t="shared" si="24"/>
        <v>239.69890447513839</v>
      </c>
      <c r="S24" s="8">
        <f t="shared" si="24"/>
        <v>237.07589660719336</v>
      </c>
      <c r="T24" s="8">
        <f t="shared" si="24"/>
        <v>234.44136936302831</v>
      </c>
      <c r="U24" s="8">
        <f t="shared" si="24"/>
        <v>231.79527215338263</v>
      </c>
      <c r="V24" s="8">
        <f t="shared" si="24"/>
        <v>229.13755416682463</v>
      </c>
      <c r="W24" s="8">
        <f t="shared" si="24"/>
        <v>226.46816436877563</v>
      </c>
      <c r="X24" s="8">
        <f t="shared" si="24"/>
        <v>223.7870515005302</v>
      </c>
      <c r="Y24" s="8">
        <f t="shared" si="24"/>
        <v>221.09416407827175</v>
      </c>
      <c r="Z24" s="8">
        <f t="shared" si="24"/>
        <v>218.38945039208386</v>
      </c>
      <c r="AA24" s="8">
        <f t="shared" si="24"/>
        <v>215.67285850495747</v>
      </c>
      <c r="AB24" s="8">
        <f t="shared" si="24"/>
        <v>212.94433625179343</v>
      </c>
      <c r="AC24" s="8">
        <f t="shared" si="24"/>
        <v>210.20383123840091</v>
      </c>
      <c r="AD24" s="8">
        <f t="shared" si="24"/>
        <v>207.45129084049128</v>
      </c>
      <c r="AE24" s="8">
        <f t="shared" si="24"/>
        <v>204.68666220266743</v>
      </c>
      <c r="AF24" s="8">
        <f t="shared" si="24"/>
        <v>201.9098922374092</v>
      </c>
      <c r="AG24" s="8">
        <f t="shared" si="24"/>
        <v>199.12092762405351</v>
      </c>
      <c r="AH24" s="8">
        <f t="shared" si="24"/>
        <v>196.31971480777085</v>
      </c>
      <c r="AI24" s="8">
        <f t="shared" si="24"/>
        <v>193.50619999853666</v>
      </c>
      <c r="AJ24" s="8">
        <f t="shared" si="24"/>
        <v>190.68032917009859</v>
      </c>
      <c r="AK24" s="8">
        <f t="shared" si="24"/>
        <v>187.84204805893896</v>
      </c>
      <c r="AL24" s="8">
        <f t="shared" si="24"/>
        <v>184.99130216323283</v>
      </c>
      <c r="AM24" s="8">
        <f t="shared" si="24"/>
        <v>182.12803674180137</v>
      </c>
      <c r="AN24" s="8">
        <f t="shared" si="24"/>
        <v>179.25219681306086</v>
      </c>
      <c r="AO24" s="8">
        <f t="shared" si="24"/>
        <v>176.36372715396658</v>
      </c>
      <c r="AP24" s="8">
        <f t="shared" si="24"/>
        <v>173.46257229895278</v>
      </c>
      <c r="AQ24" s="8">
        <f t="shared" si="24"/>
        <v>170.5486765388674</v>
      </c>
      <c r="AR24" s="8">
        <f t="shared" si="24"/>
        <v>167.62198391990228</v>
      </c>
      <c r="AS24" s="8">
        <f t="shared" si="24"/>
        <v>164.68243824251886</v>
      </c>
      <c r="AT24" s="8">
        <f t="shared" si="24"/>
        <v>161.72998306036894</v>
      </c>
      <c r="AU24" s="8">
        <f t="shared" si="24"/>
        <v>158.76456167921074</v>
      </c>
      <c r="AV24" s="8">
        <f t="shared" si="24"/>
        <v>155.78611715582031</v>
      </c>
      <c r="AW24" s="8">
        <f t="shared" si="24"/>
        <v>152.794592296898</v>
      </c>
      <c r="AX24" s="8">
        <f t="shared" si="24"/>
        <v>149.78992965797025</v>
      </c>
      <c r="AY24" s="8">
        <f t="shared" si="24"/>
        <v>146.77207154228651</v>
      </c>
      <c r="AZ24" s="8">
        <f t="shared" si="24"/>
        <v>143.74095999971141</v>
      </c>
      <c r="BA24" s="8">
        <f t="shared" si="24"/>
        <v>140.69653682561184</v>
      </c>
      <c r="BB24" s="8">
        <f t="shared" si="24"/>
        <v>137.63874355973934</v>
      </c>
      <c r="BC24" s="8">
        <f t="shared" si="24"/>
        <v>134.56752148510756</v>
      </c>
      <c r="BD24" s="8">
        <f t="shared" si="24"/>
        <v>131.48281162686467</v>
      </c>
      <c r="BE24" s="8">
        <f t="shared" si="24"/>
        <v>128.38455475116103</v>
      </c>
      <c r="BF24" s="8">
        <f t="shared" si="24"/>
        <v>125.27269136401156</v>
      </c>
      <c r="BG24" s="8">
        <f t="shared" si="24"/>
        <v>122.14716171015353</v>
      </c>
      <c r="BH24" s="8">
        <f t="shared" si="24"/>
        <v>119.00790577189899</v>
      </c>
      <c r="BI24" s="8">
        <f t="shared" si="24"/>
        <v>115.85486326798228</v>
      </c>
      <c r="BJ24" s="19">
        <f t="shared" si="24"/>
        <v>112.6879736524025</v>
      </c>
      <c r="BK24" s="8">
        <f t="shared" si="24"/>
        <v>109.50717611326102</v>
      </c>
      <c r="BL24" s="8">
        <f t="shared" si="24"/>
        <v>106.31240957159343</v>
      </c>
      <c r="BM24" s="8">
        <f t="shared" si="24"/>
        <v>103.10361268019706</v>
      </c>
      <c r="BN24" s="8">
        <f t="shared" si="24"/>
        <v>99.880723822452623</v>
      </c>
      <c r="BO24" s="8">
        <f t="shared" si="24"/>
        <v>96.643681111141234</v>
      </c>
      <c r="BP24" s="8">
        <f t="shared" ref="BP24:DR24" si="25">BP22*5.27%/12</f>
        <v>93.392422387256033</v>
      </c>
      <c r="BQ24" s="8">
        <f t="shared" si="25"/>
        <v>90.126885218808425</v>
      </c>
      <c r="BR24" s="8">
        <f t="shared" si="25"/>
        <v>86.847006899629392</v>
      </c>
      <c r="BS24" s="8">
        <f t="shared" si="25"/>
        <v>83.552724448165279</v>
      </c>
      <c r="BT24" s="8">
        <f t="shared" si="25"/>
        <v>80.243974606268509</v>
      </c>
      <c r="BU24" s="8">
        <f t="shared" si="25"/>
        <v>76.920693837982711</v>
      </c>
      <c r="BV24" s="8">
        <f t="shared" si="25"/>
        <v>73.582818328322887</v>
      </c>
      <c r="BW24" s="8">
        <f t="shared" si="25"/>
        <v>70.230283982049798</v>
      </c>
      <c r="BX24" s="8">
        <f t="shared" si="25"/>
        <v>66.863026422439333</v>
      </c>
      <c r="BY24" s="8">
        <f t="shared" si="25"/>
        <v>63.480980990046241</v>
      </c>
      <c r="BZ24" s="8">
        <f t="shared" si="25"/>
        <v>60.084082741462559</v>
      </c>
      <c r="CA24" s="8">
        <f t="shared" si="25"/>
        <v>56.672266448070502</v>
      </c>
      <c r="CB24" s="8">
        <f t="shared" si="25"/>
        <v>53.245466594789967</v>
      </c>
      <c r="CC24" s="8">
        <f t="shared" si="25"/>
        <v>49.803617378820455</v>
      </c>
      <c r="CD24" s="8">
        <f t="shared" si="25"/>
        <v>46.346652708377462</v>
      </c>
      <c r="CE24" s="8">
        <f t="shared" si="25"/>
        <v>42.874506201423451</v>
      </c>
      <c r="CF24" s="8">
        <f t="shared" si="25"/>
        <v>39.387111184393056</v>
      </c>
      <c r="CG24" s="8">
        <f t="shared" si="25"/>
        <v>35.884400690912877</v>
      </c>
      <c r="CH24" s="8">
        <f t="shared" si="25"/>
        <v>32.366307460515493</v>
      </c>
      <c r="CI24" s="8">
        <f t="shared" si="25"/>
        <v>28.832763937347952</v>
      </c>
      <c r="CJ24" s="8">
        <f t="shared" si="25"/>
        <v>25.283702268874496</v>
      </c>
      <c r="CK24" s="8">
        <f t="shared" si="25"/>
        <v>21.719054304573671</v>
      </c>
      <c r="CL24" s="8">
        <f t="shared" si="25"/>
        <v>18.138751594629618</v>
      </c>
      <c r="CM24" s="8">
        <f t="shared" si="25"/>
        <v>14.542725388617725</v>
      </c>
      <c r="CN24" s="8">
        <f t="shared" si="25"/>
        <v>10.930906634184433</v>
      </c>
      <c r="CO24" s="8">
        <f t="shared" si="25"/>
        <v>7.3032259757212543</v>
      </c>
      <c r="CP24" s="8">
        <f t="shared" si="25"/>
        <v>3.6596137530329904</v>
      </c>
      <c r="CQ24" s="15">
        <f t="shared" si="25"/>
        <v>8.787234643629442E-14</v>
      </c>
      <c r="CR24" s="15">
        <f t="shared" si="25"/>
        <v>-3.6756855567648841</v>
      </c>
      <c r="CS24" s="15">
        <f t="shared" si="25"/>
        <v>-7.3675134992666491</v>
      </c>
      <c r="CT24" s="15">
        <f t="shared" si="25"/>
        <v>-11.075554719482568</v>
      </c>
      <c r="CU24" s="15">
        <f t="shared" si="25"/>
        <v>-14.799880420723936</v>
      </c>
      <c r="CV24" s="15">
        <f t="shared" si="25"/>
        <v>-18.540562119003255</v>
      </c>
      <c r="CW24" s="15">
        <f t="shared" si="25"/>
        <v>-22.297671644407515</v>
      </c>
      <c r="CX24" s="15">
        <f t="shared" si="25"/>
        <v>-26.071281142477513</v>
      </c>
      <c r="CY24" s="15">
        <f t="shared" si="25"/>
        <v>-29.861463075593203</v>
      </c>
      <c r="CZ24" s="15">
        <f t="shared" si="25"/>
        <v>-33.668290224365151</v>
      </c>
      <c r="DA24" s="15">
        <f t="shared" si="25"/>
        <v>-37.491835689032122</v>
      </c>
      <c r="DB24" s="15">
        <f t="shared" si="25"/>
        <v>-41.332172890864761</v>
      </c>
      <c r="DC24" s="15">
        <f t="shared" si="25"/>
        <v>-45.189375573575454</v>
      </c>
      <c r="DD24" s="15">
        <f t="shared" si="25"/>
        <v>-49.063517804734374</v>
      </c>
      <c r="DE24" s="15">
        <f t="shared" si="25"/>
        <v>-52.95467397719181</v>
      </c>
      <c r="DF24" s="15">
        <f t="shared" si="25"/>
        <v>-56.862918810506613</v>
      </c>
      <c r="DG24" s="15">
        <f t="shared" si="25"/>
        <v>-60.78832735238106</v>
      </c>
      <c r="DH24" s="15">
        <f t="shared" si="25"/>
        <v>-64.730974980101905</v>
      </c>
      <c r="DI24" s="15">
        <f t="shared" si="25"/>
        <v>-68.690937401987824</v>
      </c>
      <c r="DJ24" s="15">
        <f t="shared" si="25"/>
        <v>-72.668290658843205</v>
      </c>
      <c r="DK24" s="15">
        <f t="shared" si="25"/>
        <v>-76.663111125418254</v>
      </c>
      <c r="DL24" s="15">
        <f t="shared" si="25"/>
        <v>-80.675475511875689</v>
      </c>
      <c r="DM24" s="15">
        <f t="shared" si="25"/>
        <v>-84.705460865263646</v>
      </c>
      <c r="DN24" s="15">
        <f t="shared" si="25"/>
        <v>-88.753144570995232</v>
      </c>
      <c r="DO24" s="15">
        <f t="shared" si="25"/>
        <v>-92.818604354334511</v>
      </c>
      <c r="DP24" s="15">
        <f t="shared" si="25"/>
        <v>-96.901918281888925</v>
      </c>
      <c r="DQ24" s="15">
        <f t="shared" si="25"/>
        <v>-101.00316476310853</v>
      </c>
      <c r="DR24" s="15">
        <f t="shared" si="25"/>
        <v>-105.12242255179147</v>
      </c>
    </row>
    <row r="25" spans="2:122" x14ac:dyDescent="0.2">
      <c r="B25" s="1" t="s">
        <v>35</v>
      </c>
      <c r="C25" s="8">
        <f>C23-C24</f>
        <v>559.27281883687817</v>
      </c>
      <c r="D25" s="8">
        <f>D23-D24</f>
        <v>561.72895863293684</v>
      </c>
      <c r="E25" s="8">
        <f t="shared" ref="E25:BP25" si="26">E23-E24</f>
        <v>564.19588497626637</v>
      </c>
      <c r="F25" s="8">
        <f t="shared" si="26"/>
        <v>566.67364523778724</v>
      </c>
      <c r="G25" s="8">
        <f t="shared" si="26"/>
        <v>569.16228699645649</v>
      </c>
      <c r="H25" s="8">
        <f t="shared" si="26"/>
        <v>571.66185804018255</v>
      </c>
      <c r="I25" s="8">
        <f t="shared" si="26"/>
        <v>574.17240636674251</v>
      </c>
      <c r="J25" s="8">
        <f t="shared" si="26"/>
        <v>576.69398018470304</v>
      </c>
      <c r="K25" s="8">
        <f t="shared" si="26"/>
        <v>579.22662791434755</v>
      </c>
      <c r="L25" s="8">
        <f t="shared" si="26"/>
        <v>581.77039818860464</v>
      </c>
      <c r="M25" s="8">
        <f t="shared" si="26"/>
        <v>584.325339853983</v>
      </c>
      <c r="N25" s="8">
        <f t="shared" si="26"/>
        <v>586.89150197150843</v>
      </c>
      <c r="O25" s="8">
        <f t="shared" si="26"/>
        <v>589.46893381766654</v>
      </c>
      <c r="P25" s="8">
        <f t="shared" si="26"/>
        <v>592.0576848853492</v>
      </c>
      <c r="Q25" s="8">
        <f t="shared" si="26"/>
        <v>594.65780488480402</v>
      </c>
      <c r="R25" s="8">
        <f t="shared" si="26"/>
        <v>597.26934374458972</v>
      </c>
      <c r="S25" s="8">
        <f t="shared" si="26"/>
        <v>599.89235161253475</v>
      </c>
      <c r="T25" s="8">
        <f t="shared" si="26"/>
        <v>602.5268788566998</v>
      </c>
      <c r="U25" s="8">
        <f t="shared" si="26"/>
        <v>605.17297606634554</v>
      </c>
      <c r="V25" s="8">
        <f t="shared" si="26"/>
        <v>607.83069405290348</v>
      </c>
      <c r="W25" s="8">
        <f t="shared" si="26"/>
        <v>610.50008385095248</v>
      </c>
      <c r="X25" s="8">
        <f t="shared" si="26"/>
        <v>613.18119671919794</v>
      </c>
      <c r="Y25" s="8">
        <f t="shared" si="26"/>
        <v>615.87408414145636</v>
      </c>
      <c r="Z25" s="8">
        <f t="shared" si="26"/>
        <v>618.57879782764428</v>
      </c>
      <c r="AA25" s="8">
        <f t="shared" si="26"/>
        <v>621.29538971477064</v>
      </c>
      <c r="AB25" s="8">
        <f t="shared" si="26"/>
        <v>624.02391196793474</v>
      </c>
      <c r="AC25" s="8">
        <f t="shared" si="26"/>
        <v>626.76441698132726</v>
      </c>
      <c r="AD25" s="8">
        <f t="shared" si="26"/>
        <v>629.51695737923683</v>
      </c>
      <c r="AE25" s="8">
        <f t="shared" si="26"/>
        <v>632.2815860170607</v>
      </c>
      <c r="AF25" s="8">
        <f t="shared" si="26"/>
        <v>635.05835598231897</v>
      </c>
      <c r="AG25" s="8">
        <f t="shared" si="26"/>
        <v>637.84732059567466</v>
      </c>
      <c r="AH25" s="8">
        <f t="shared" si="26"/>
        <v>640.64853341195726</v>
      </c>
      <c r="AI25" s="8">
        <f t="shared" si="26"/>
        <v>643.46204822119148</v>
      </c>
      <c r="AJ25" s="8">
        <f t="shared" si="26"/>
        <v>646.28791904962952</v>
      </c>
      <c r="AK25" s="8">
        <f t="shared" si="26"/>
        <v>649.12620016078915</v>
      </c>
      <c r="AL25" s="8">
        <f t="shared" si="26"/>
        <v>651.97694605649531</v>
      </c>
      <c r="AM25" s="8">
        <f t="shared" si="26"/>
        <v>654.8402114779268</v>
      </c>
      <c r="AN25" s="8">
        <f t="shared" si="26"/>
        <v>657.71605140666725</v>
      </c>
      <c r="AO25" s="8">
        <f t="shared" si="26"/>
        <v>660.60452106576156</v>
      </c>
      <c r="AP25" s="8">
        <f t="shared" si="26"/>
        <v>663.50567592077539</v>
      </c>
      <c r="AQ25" s="8">
        <f t="shared" si="26"/>
        <v>666.41957168086071</v>
      </c>
      <c r="AR25" s="8">
        <f t="shared" si="26"/>
        <v>669.34626429982586</v>
      </c>
      <c r="AS25" s="8">
        <f t="shared" si="26"/>
        <v>672.28580997720928</v>
      </c>
      <c r="AT25" s="8">
        <f t="shared" si="26"/>
        <v>675.23826515935923</v>
      </c>
      <c r="AU25" s="8">
        <f t="shared" si="26"/>
        <v>678.20368654051742</v>
      </c>
      <c r="AV25" s="8">
        <f t="shared" si="26"/>
        <v>681.18213106390783</v>
      </c>
      <c r="AW25" s="8">
        <f t="shared" si="26"/>
        <v>684.17365592283011</v>
      </c>
      <c r="AX25" s="8">
        <f t="shared" si="26"/>
        <v>687.17831856175792</v>
      </c>
      <c r="AY25" s="8">
        <f t="shared" si="26"/>
        <v>690.1961766774416</v>
      </c>
      <c r="AZ25" s="8">
        <f t="shared" si="26"/>
        <v>693.2272882200167</v>
      </c>
      <c r="BA25" s="8">
        <f t="shared" si="26"/>
        <v>696.27171139411632</v>
      </c>
      <c r="BB25" s="8">
        <f t="shared" si="26"/>
        <v>699.32950465998874</v>
      </c>
      <c r="BC25" s="8">
        <f t="shared" si="26"/>
        <v>702.40072673462055</v>
      </c>
      <c r="BD25" s="8">
        <f t="shared" si="26"/>
        <v>705.48543659286349</v>
      </c>
      <c r="BE25" s="8">
        <f t="shared" si="26"/>
        <v>708.58369346856716</v>
      </c>
      <c r="BF25" s="8">
        <f t="shared" si="26"/>
        <v>711.69555685571663</v>
      </c>
      <c r="BG25" s="8">
        <f t="shared" si="26"/>
        <v>714.82108650957457</v>
      </c>
      <c r="BH25" s="8">
        <f t="shared" si="26"/>
        <v>717.96034244782913</v>
      </c>
      <c r="BI25" s="8">
        <f t="shared" si="26"/>
        <v>721.11338495174584</v>
      </c>
      <c r="BJ25" s="19">
        <f t="shared" si="26"/>
        <v>724.28027456732559</v>
      </c>
      <c r="BK25" s="8">
        <f t="shared" si="26"/>
        <v>727.4610721064671</v>
      </c>
      <c r="BL25" s="8">
        <f t="shared" si="26"/>
        <v>730.6558386481347</v>
      </c>
      <c r="BM25" s="8">
        <f t="shared" si="26"/>
        <v>733.86463553953104</v>
      </c>
      <c r="BN25" s="8">
        <f t="shared" si="26"/>
        <v>737.0875243972755</v>
      </c>
      <c r="BO25" s="8">
        <f t="shared" si="26"/>
        <v>740.32456710858696</v>
      </c>
      <c r="BP25" s="8">
        <f t="shared" si="26"/>
        <v>743.57582583247211</v>
      </c>
      <c r="BQ25" s="8">
        <f t="shared" ref="BQ25:DR25" si="27">BQ23-BQ24</f>
        <v>746.84136300091973</v>
      </c>
      <c r="BR25" s="8">
        <f t="shared" si="27"/>
        <v>750.12124132009876</v>
      </c>
      <c r="BS25" s="8">
        <f t="shared" si="27"/>
        <v>753.4155237715629</v>
      </c>
      <c r="BT25" s="8">
        <f t="shared" si="27"/>
        <v>756.72427361345967</v>
      </c>
      <c r="BU25" s="8">
        <f t="shared" si="27"/>
        <v>760.04755438174539</v>
      </c>
      <c r="BV25" s="8">
        <f t="shared" si="27"/>
        <v>763.38542989140524</v>
      </c>
      <c r="BW25" s="8">
        <f t="shared" si="27"/>
        <v>766.7379642376784</v>
      </c>
      <c r="BX25" s="8">
        <f t="shared" si="27"/>
        <v>770.10522179728878</v>
      </c>
      <c r="BY25" s="8">
        <f t="shared" si="27"/>
        <v>773.48726722968195</v>
      </c>
      <c r="BZ25" s="8">
        <f t="shared" si="27"/>
        <v>776.88416547826557</v>
      </c>
      <c r="CA25" s="8">
        <f t="shared" si="27"/>
        <v>780.29598177165758</v>
      </c>
      <c r="CB25" s="8">
        <f t="shared" si="27"/>
        <v>783.72278162493819</v>
      </c>
      <c r="CC25" s="8">
        <f t="shared" si="27"/>
        <v>787.16463084090765</v>
      </c>
      <c r="CD25" s="8">
        <f t="shared" si="27"/>
        <v>790.62159551135073</v>
      </c>
      <c r="CE25" s="8">
        <f t="shared" si="27"/>
        <v>794.09374201830474</v>
      </c>
      <c r="CF25" s="8">
        <f t="shared" si="27"/>
        <v>797.58113703533513</v>
      </c>
      <c r="CG25" s="8">
        <f t="shared" si="27"/>
        <v>801.08384752881523</v>
      </c>
      <c r="CH25" s="8">
        <f t="shared" si="27"/>
        <v>804.60194075921265</v>
      </c>
      <c r="CI25" s="8">
        <f t="shared" si="27"/>
        <v>808.13548428238016</v>
      </c>
      <c r="CJ25" s="8">
        <f t="shared" si="27"/>
        <v>811.68454595085359</v>
      </c>
      <c r="CK25" s="8">
        <f t="shared" si="27"/>
        <v>815.24919391515448</v>
      </c>
      <c r="CL25" s="8">
        <f t="shared" si="27"/>
        <v>818.8294966250985</v>
      </c>
      <c r="CM25" s="8">
        <f t="shared" si="27"/>
        <v>822.42552283111036</v>
      </c>
      <c r="CN25" s="8">
        <f t="shared" si="27"/>
        <v>826.03734158554369</v>
      </c>
      <c r="CO25" s="8">
        <f t="shared" si="27"/>
        <v>829.66502224400688</v>
      </c>
      <c r="CP25" s="8">
        <f t="shared" si="27"/>
        <v>833.30863446669514</v>
      </c>
      <c r="CQ25" s="15">
        <f t="shared" si="27"/>
        <v>836.96824821972803</v>
      </c>
      <c r="CR25" s="15">
        <f t="shared" si="27"/>
        <v>840.64393377649299</v>
      </c>
      <c r="CS25" s="15">
        <f t="shared" si="27"/>
        <v>844.33576171899483</v>
      </c>
      <c r="CT25" s="15">
        <f t="shared" si="27"/>
        <v>848.04380293921076</v>
      </c>
      <c r="CU25" s="15">
        <f t="shared" si="27"/>
        <v>851.76812864045212</v>
      </c>
      <c r="CV25" s="15">
        <f t="shared" si="27"/>
        <v>855.50881033873134</v>
      </c>
      <c r="CW25" s="15">
        <f t="shared" si="27"/>
        <v>859.26591986413564</v>
      </c>
      <c r="CX25" s="15">
        <f t="shared" si="27"/>
        <v>863.0395293622056</v>
      </c>
      <c r="CY25" s="15">
        <f t="shared" si="27"/>
        <v>866.82971129532132</v>
      </c>
      <c r="CZ25" s="15">
        <f t="shared" si="27"/>
        <v>870.63653844409328</v>
      </c>
      <c r="DA25" s="15">
        <f t="shared" si="27"/>
        <v>874.46008390876023</v>
      </c>
      <c r="DB25" s="15">
        <f t="shared" si="27"/>
        <v>878.30042111059288</v>
      </c>
      <c r="DC25" s="15">
        <f t="shared" si="27"/>
        <v>882.15762379330363</v>
      </c>
      <c r="DD25" s="15">
        <f t="shared" si="27"/>
        <v>886.03176602446251</v>
      </c>
      <c r="DE25" s="15">
        <f t="shared" si="27"/>
        <v>889.9229221969199</v>
      </c>
      <c r="DF25" s="15">
        <f t="shared" si="27"/>
        <v>893.83116703023472</v>
      </c>
      <c r="DG25" s="15">
        <f t="shared" si="27"/>
        <v>897.75657557210923</v>
      </c>
      <c r="DH25" s="15">
        <f t="shared" si="27"/>
        <v>901.69922319983004</v>
      </c>
      <c r="DI25" s="15">
        <f t="shared" si="27"/>
        <v>905.65918562171601</v>
      </c>
      <c r="DJ25" s="15">
        <f t="shared" si="27"/>
        <v>909.6365388785714</v>
      </c>
      <c r="DK25" s="15">
        <f t="shared" si="27"/>
        <v>913.63135934514639</v>
      </c>
      <c r="DL25" s="15">
        <f t="shared" si="27"/>
        <v>917.64372373160381</v>
      </c>
      <c r="DM25" s="15">
        <f t="shared" si="27"/>
        <v>921.67370908499174</v>
      </c>
      <c r="DN25" s="15">
        <f t="shared" si="27"/>
        <v>925.72139279072337</v>
      </c>
      <c r="DO25" s="15">
        <f t="shared" si="27"/>
        <v>929.78685257406266</v>
      </c>
      <c r="DP25" s="15">
        <f t="shared" si="27"/>
        <v>933.87016650161706</v>
      </c>
      <c r="DQ25" s="15">
        <f t="shared" si="27"/>
        <v>937.97141298283668</v>
      </c>
      <c r="DR25" s="15">
        <f t="shared" si="27"/>
        <v>942.09067077151963</v>
      </c>
    </row>
    <row r="26" spans="2:122" x14ac:dyDescent="0.2">
      <c r="B26" s="1" t="s">
        <v>36</v>
      </c>
      <c r="C26" s="8">
        <f>C22-C25</f>
        <v>62673.083017865203</v>
      </c>
      <c r="D26" s="8">
        <f>D22-D25</f>
        <v>62111.354059232268</v>
      </c>
      <c r="E26" s="8">
        <f t="shared" ref="E26:BP26" si="28">E22-E25</f>
        <v>61547.158174256001</v>
      </c>
      <c r="F26" s="8">
        <f t="shared" si="28"/>
        <v>60980.484529018213</v>
      </c>
      <c r="G26" s="8">
        <f t="shared" si="28"/>
        <v>60411.322242021757</v>
      </c>
      <c r="H26" s="8">
        <f t="shared" si="28"/>
        <v>59839.660383981573</v>
      </c>
      <c r="I26" s="8">
        <f t="shared" si="28"/>
        <v>59265.48797761483</v>
      </c>
      <c r="J26" s="8">
        <f t="shared" si="28"/>
        <v>58688.793997430126</v>
      </c>
      <c r="K26" s="8">
        <f t="shared" si="28"/>
        <v>58109.567369515782</v>
      </c>
      <c r="L26" s="8">
        <f t="shared" si="28"/>
        <v>57527.796971327174</v>
      </c>
      <c r="M26" s="8">
        <f t="shared" si="28"/>
        <v>56943.471631473192</v>
      </c>
      <c r="N26" s="8">
        <f t="shared" si="28"/>
        <v>56356.580129501686</v>
      </c>
      <c r="O26" s="8">
        <f t="shared" si="28"/>
        <v>55767.111195684018</v>
      </c>
      <c r="P26" s="8">
        <f t="shared" si="28"/>
        <v>55175.053510798665</v>
      </c>
      <c r="Q26" s="8">
        <f t="shared" si="28"/>
        <v>54580.395705913863</v>
      </c>
      <c r="R26" s="8">
        <f t="shared" si="28"/>
        <v>53983.126362169271</v>
      </c>
      <c r="S26" s="8">
        <f t="shared" si="28"/>
        <v>53383.234010556735</v>
      </c>
      <c r="T26" s="8">
        <f t="shared" si="28"/>
        <v>52780.707131700037</v>
      </c>
      <c r="U26" s="8">
        <f t="shared" si="28"/>
        <v>52175.534155633693</v>
      </c>
      <c r="V26" s="8">
        <f t="shared" si="28"/>
        <v>51567.703461580793</v>
      </c>
      <c r="W26" s="8">
        <f t="shared" si="28"/>
        <v>50957.203377729842</v>
      </c>
      <c r="X26" s="8">
        <f t="shared" si="28"/>
        <v>50344.022181010645</v>
      </c>
      <c r="Y26" s="8">
        <f t="shared" si="28"/>
        <v>49728.14809686919</v>
      </c>
      <c r="Z26" s="8">
        <f t="shared" si="28"/>
        <v>49109.569299041548</v>
      </c>
      <c r="AA26" s="8">
        <f t="shared" si="28"/>
        <v>48488.273909326781</v>
      </c>
      <c r="AB26" s="8">
        <f t="shared" si="28"/>
        <v>47864.249997358849</v>
      </c>
      <c r="AC26" s="8">
        <f t="shared" si="28"/>
        <v>47237.485580377521</v>
      </c>
      <c r="AD26" s="8">
        <f t="shared" si="28"/>
        <v>46607.968622998284</v>
      </c>
      <c r="AE26" s="8">
        <f t="shared" si="28"/>
        <v>45975.687036981224</v>
      </c>
      <c r="AF26" s="8">
        <f t="shared" si="28"/>
        <v>45340.628680998903</v>
      </c>
      <c r="AG26" s="8">
        <f t="shared" si="28"/>
        <v>44702.781360403227</v>
      </c>
      <c r="AH26" s="8">
        <f t="shared" si="28"/>
        <v>44062.13282699127</v>
      </c>
      <c r="AI26" s="8">
        <f t="shared" si="28"/>
        <v>43418.67077877008</v>
      </c>
      <c r="AJ26" s="8">
        <f t="shared" si="28"/>
        <v>42772.382859720448</v>
      </c>
      <c r="AK26" s="8">
        <f t="shared" si="28"/>
        <v>42123.256659559658</v>
      </c>
      <c r="AL26" s="8">
        <f t="shared" si="28"/>
        <v>41471.279713503165</v>
      </c>
      <c r="AM26" s="8">
        <f t="shared" si="28"/>
        <v>40816.439502025241</v>
      </c>
      <c r="AN26" s="8">
        <f t="shared" si="28"/>
        <v>40158.723450618578</v>
      </c>
      <c r="AO26" s="8">
        <f t="shared" si="28"/>
        <v>39498.118929552817</v>
      </c>
      <c r="AP26" s="8">
        <f t="shared" si="28"/>
        <v>38834.613253632044</v>
      </c>
      <c r="AQ26" s="8">
        <f t="shared" si="28"/>
        <v>38168.193681951183</v>
      </c>
      <c r="AR26" s="8">
        <f t="shared" si="28"/>
        <v>37498.847417651355</v>
      </c>
      <c r="AS26" s="8">
        <f t="shared" si="28"/>
        <v>36826.561607674143</v>
      </c>
      <c r="AT26" s="8">
        <f t="shared" si="28"/>
        <v>36151.323342514785</v>
      </c>
      <c r="AU26" s="8">
        <f t="shared" si="28"/>
        <v>35473.119655974268</v>
      </c>
      <c r="AV26" s="8">
        <f t="shared" si="28"/>
        <v>34791.937524910361</v>
      </c>
      <c r="AW26" s="8">
        <f t="shared" si="28"/>
        <v>34107.763868987531</v>
      </c>
      <c r="AX26" s="8">
        <f t="shared" si="28"/>
        <v>33420.585550425771</v>
      </c>
      <c r="AY26" s="8">
        <f t="shared" si="28"/>
        <v>32730.38937374833</v>
      </c>
      <c r="AZ26" s="8">
        <f t="shared" si="28"/>
        <v>32037.162085528314</v>
      </c>
      <c r="BA26" s="8">
        <f t="shared" si="28"/>
        <v>31340.890374134196</v>
      </c>
      <c r="BB26" s="8">
        <f t="shared" si="28"/>
        <v>30641.560869474208</v>
      </c>
      <c r="BC26" s="8">
        <f t="shared" si="28"/>
        <v>29939.160142739587</v>
      </c>
      <c r="BD26" s="8">
        <f t="shared" si="28"/>
        <v>29233.674706146725</v>
      </c>
      <c r="BE26" s="8">
        <f t="shared" si="28"/>
        <v>28525.091012678156</v>
      </c>
      <c r="BF26" s="8">
        <f t="shared" si="28"/>
        <v>27813.39545582244</v>
      </c>
      <c r="BG26" s="8">
        <f t="shared" si="28"/>
        <v>27098.574369312864</v>
      </c>
      <c r="BH26" s="8">
        <f t="shared" si="28"/>
        <v>26380.614026865034</v>
      </c>
      <c r="BI26" s="8">
        <f t="shared" si="28"/>
        <v>25659.500641913288</v>
      </c>
      <c r="BJ26" s="19">
        <f t="shared" si="28"/>
        <v>24935.220367345963</v>
      </c>
      <c r="BK26" s="8">
        <f t="shared" si="28"/>
        <v>24207.759295239495</v>
      </c>
      <c r="BL26" s="8">
        <f t="shared" si="28"/>
        <v>23477.103456591361</v>
      </c>
      <c r="BM26" s="8">
        <f t="shared" si="28"/>
        <v>22743.238821051829</v>
      </c>
      <c r="BN26" s="8">
        <f t="shared" si="28"/>
        <v>22006.151296654552</v>
      </c>
      <c r="BO26" s="8">
        <f t="shared" si="28"/>
        <v>21265.826729545966</v>
      </c>
      <c r="BP26" s="8">
        <f t="shared" si="28"/>
        <v>20522.250903713495</v>
      </c>
      <c r="BQ26" s="8">
        <f t="shared" ref="BQ26:DR26" si="29">BQ22-BQ25</f>
        <v>19775.409540712575</v>
      </c>
      <c r="BR26" s="8">
        <f t="shared" si="29"/>
        <v>19025.288299392476</v>
      </c>
      <c r="BS26" s="8">
        <f t="shared" si="29"/>
        <v>18271.872775620912</v>
      </c>
      <c r="BT26" s="8">
        <f t="shared" si="29"/>
        <v>17515.148502007451</v>
      </c>
      <c r="BU26" s="8">
        <f t="shared" si="29"/>
        <v>16755.100947625706</v>
      </c>
      <c r="BV26" s="8">
        <f t="shared" si="29"/>
        <v>15991.715517734301</v>
      </c>
      <c r="BW26" s="8">
        <f t="shared" si="29"/>
        <v>15224.977553496623</v>
      </c>
      <c r="BX26" s="8">
        <f t="shared" si="29"/>
        <v>14454.872331699335</v>
      </c>
      <c r="BY26" s="8">
        <f t="shared" si="29"/>
        <v>13681.385064469652</v>
      </c>
      <c r="BZ26" s="8">
        <f t="shared" si="29"/>
        <v>12904.500898991386</v>
      </c>
      <c r="CA26" s="8">
        <f t="shared" si="29"/>
        <v>12124.204917219728</v>
      </c>
      <c r="CB26" s="8">
        <f t="shared" si="29"/>
        <v>11340.48213559479</v>
      </c>
      <c r="CC26" s="8">
        <f t="shared" si="29"/>
        <v>10553.317504753883</v>
      </c>
      <c r="CD26" s="8">
        <f t="shared" si="29"/>
        <v>9762.6959092425313</v>
      </c>
      <c r="CE26" s="8">
        <f t="shared" si="29"/>
        <v>8968.6021672242259</v>
      </c>
      <c r="CF26" s="8">
        <f t="shared" si="29"/>
        <v>8171.021030188891</v>
      </c>
      <c r="CG26" s="8">
        <f t="shared" si="29"/>
        <v>7369.9371826600755</v>
      </c>
      <c r="CH26" s="8">
        <f t="shared" si="29"/>
        <v>6565.3352419008625</v>
      </c>
      <c r="CI26" s="8">
        <f t="shared" si="29"/>
        <v>5757.1997576184822</v>
      </c>
      <c r="CJ26" s="8">
        <f t="shared" si="29"/>
        <v>4945.515211667629</v>
      </c>
      <c r="CK26" s="8">
        <f t="shared" si="29"/>
        <v>4130.2660177524749</v>
      </c>
      <c r="CL26" s="8">
        <f t="shared" si="29"/>
        <v>3311.4365211273762</v>
      </c>
      <c r="CM26" s="8">
        <f t="shared" si="29"/>
        <v>2489.0109982962658</v>
      </c>
      <c r="CN26" s="8">
        <f t="shared" si="29"/>
        <v>1662.973656710722</v>
      </c>
      <c r="CO26" s="8">
        <f t="shared" si="29"/>
        <v>833.30863446671515</v>
      </c>
      <c r="CP26" s="8">
        <f t="shared" si="29"/>
        <v>2.0008883439004421E-11</v>
      </c>
      <c r="CQ26" s="15">
        <f t="shared" si="29"/>
        <v>-836.96824821970802</v>
      </c>
      <c r="CR26" s="15">
        <f t="shared" si="29"/>
        <v>-1677.6121819962009</v>
      </c>
      <c r="CS26" s="15">
        <f t="shared" si="29"/>
        <v>-2521.9479437151958</v>
      </c>
      <c r="CT26" s="15">
        <f t="shared" si="29"/>
        <v>-3369.9917466544066</v>
      </c>
      <c r="CU26" s="15">
        <f t="shared" si="29"/>
        <v>-4221.7598752948588</v>
      </c>
      <c r="CV26" s="15">
        <f t="shared" si="29"/>
        <v>-5077.2686856335904</v>
      </c>
      <c r="CW26" s="15">
        <f t="shared" si="29"/>
        <v>-5936.5346054977263</v>
      </c>
      <c r="CX26" s="15">
        <f t="shared" si="29"/>
        <v>-6799.5741348599322</v>
      </c>
      <c r="CY26" s="15">
        <f t="shared" si="29"/>
        <v>-7666.4038461552536</v>
      </c>
      <c r="CZ26" s="15">
        <f t="shared" si="29"/>
        <v>-8537.040384599346</v>
      </c>
      <c r="DA26" s="15">
        <f t="shared" si="29"/>
        <v>-9411.5004685081058</v>
      </c>
      <c r="DB26" s="15">
        <f t="shared" si="29"/>
        <v>-10289.800889618698</v>
      </c>
      <c r="DC26" s="15">
        <f t="shared" si="29"/>
        <v>-11171.958513412003</v>
      </c>
      <c r="DD26" s="15">
        <f t="shared" si="29"/>
        <v>-12057.990279436464</v>
      </c>
      <c r="DE26" s="15">
        <f t="shared" si="29"/>
        <v>-12947.913201633384</v>
      </c>
      <c r="DF26" s="15">
        <f t="shared" si="29"/>
        <v>-13841.74436866362</v>
      </c>
      <c r="DG26" s="15">
        <f t="shared" si="29"/>
        <v>-14739.50094423573</v>
      </c>
      <c r="DH26" s="15">
        <f t="shared" si="29"/>
        <v>-15641.20016743556</v>
      </c>
      <c r="DI26" s="15">
        <f t="shared" si="29"/>
        <v>-16546.859353057276</v>
      </c>
      <c r="DJ26" s="15">
        <f t="shared" si="29"/>
        <v>-17456.495891935847</v>
      </c>
      <c r="DK26" s="15">
        <f t="shared" si="29"/>
        <v>-18370.127251280992</v>
      </c>
      <c r="DL26" s="15">
        <f t="shared" si="29"/>
        <v>-19287.770975012594</v>
      </c>
      <c r="DM26" s="15">
        <f t="shared" si="29"/>
        <v>-20209.444684097587</v>
      </c>
      <c r="DN26" s="15">
        <f t="shared" si="29"/>
        <v>-21135.166076888312</v>
      </c>
      <c r="DO26" s="15">
        <f t="shared" si="29"/>
        <v>-22064.952929462375</v>
      </c>
      <c r="DP26" s="15">
        <f t="shared" si="29"/>
        <v>-22998.823095963991</v>
      </c>
      <c r="DQ26" s="15">
        <f t="shared" si="29"/>
        <v>-23936.794508946827</v>
      </c>
      <c r="DR26" s="15">
        <f t="shared" si="29"/>
        <v>-24878.885179718345</v>
      </c>
    </row>
    <row r="29" spans="2:122" x14ac:dyDescent="0.2">
      <c r="B29" s="9" t="s">
        <v>42</v>
      </c>
      <c r="C29" s="10" t="s">
        <v>37</v>
      </c>
    </row>
    <row r="30" spans="2:122" x14ac:dyDescent="0.2">
      <c r="B30" s="11" t="s">
        <v>38</v>
      </c>
      <c r="C30" s="12">
        <f>C23</f>
        <v>836.96824821972814</v>
      </c>
    </row>
    <row r="33" spans="1:122" s="26" customFormat="1" ht="12.75" x14ac:dyDescent="0.2">
      <c r="A33" s="1"/>
      <c r="B33" s="27" t="s">
        <v>49</v>
      </c>
    </row>
    <row r="34" spans="1:122" x14ac:dyDescent="0.2">
      <c r="B34" s="2" t="s">
        <v>28</v>
      </c>
      <c r="C34" s="3">
        <f>C35*1.2</f>
        <v>810925.60799999989</v>
      </c>
      <c r="D34" s="1" t="s">
        <v>39</v>
      </c>
    </row>
    <row r="35" spans="1:122" x14ac:dyDescent="0.2">
      <c r="B35" s="2" t="s">
        <v>28</v>
      </c>
      <c r="C35" s="3">
        <v>675771.34</v>
      </c>
      <c r="D35" s="4" t="s">
        <v>29</v>
      </c>
    </row>
    <row r="36" spans="1:122" s="14" customFormat="1" x14ac:dyDescent="0.2">
      <c r="B36" s="13" t="s">
        <v>30</v>
      </c>
      <c r="C36" s="14">
        <v>121</v>
      </c>
      <c r="D36" s="14" t="s">
        <v>31</v>
      </c>
    </row>
    <row r="37" spans="1:122" x14ac:dyDescent="0.2">
      <c r="B37" s="5" t="s">
        <v>30</v>
      </c>
      <c r="C37" s="1">
        <v>80</v>
      </c>
      <c r="D37" s="1" t="s">
        <v>31</v>
      </c>
    </row>
    <row r="38" spans="1:122" x14ac:dyDescent="0.2">
      <c r="B38" s="1" t="s">
        <v>40</v>
      </c>
      <c r="C38" s="17">
        <v>44803</v>
      </c>
    </row>
    <row r="39" spans="1:122" x14ac:dyDescent="0.2">
      <c r="B39" s="1" t="s">
        <v>41</v>
      </c>
      <c r="C39" s="20">
        <v>5.2699999999999997E-2</v>
      </c>
    </row>
    <row r="40" spans="1:122" x14ac:dyDescent="0.2">
      <c r="C40" s="17"/>
    </row>
    <row r="41" spans="1:122" x14ac:dyDescent="0.2">
      <c r="B41" s="6"/>
      <c r="C41" s="7">
        <v>42370</v>
      </c>
      <c r="D41" s="7">
        <f t="shared" ref="D41:AI41" si="30">EDATE(C41,1)</f>
        <v>42401</v>
      </c>
      <c r="E41" s="7">
        <f t="shared" si="30"/>
        <v>42430</v>
      </c>
      <c r="F41" s="7">
        <f t="shared" si="30"/>
        <v>42461</v>
      </c>
      <c r="G41" s="7">
        <f t="shared" si="30"/>
        <v>42491</v>
      </c>
      <c r="H41" s="7">
        <f t="shared" si="30"/>
        <v>42522</v>
      </c>
      <c r="I41" s="7">
        <f t="shared" si="30"/>
        <v>42552</v>
      </c>
      <c r="J41" s="7">
        <f t="shared" si="30"/>
        <v>42583</v>
      </c>
      <c r="K41" s="7">
        <f t="shared" si="30"/>
        <v>42614</v>
      </c>
      <c r="L41" s="7">
        <f t="shared" si="30"/>
        <v>42644</v>
      </c>
      <c r="M41" s="7">
        <f t="shared" si="30"/>
        <v>42675</v>
      </c>
      <c r="N41" s="23">
        <f t="shared" si="30"/>
        <v>42705</v>
      </c>
      <c r="O41" s="23">
        <f t="shared" si="30"/>
        <v>42736</v>
      </c>
      <c r="P41" s="23">
        <f t="shared" si="30"/>
        <v>42767</v>
      </c>
      <c r="Q41" s="23">
        <f t="shared" si="30"/>
        <v>42795</v>
      </c>
      <c r="R41" s="23">
        <f t="shared" si="30"/>
        <v>42826</v>
      </c>
      <c r="S41" s="23">
        <f t="shared" si="30"/>
        <v>42856</v>
      </c>
      <c r="T41" s="23">
        <f t="shared" si="30"/>
        <v>42887</v>
      </c>
      <c r="U41" s="23">
        <f t="shared" si="30"/>
        <v>42917</v>
      </c>
      <c r="V41" s="23">
        <f t="shared" si="30"/>
        <v>42948</v>
      </c>
      <c r="W41" s="23">
        <f t="shared" si="30"/>
        <v>42979</v>
      </c>
      <c r="X41" s="23">
        <f t="shared" si="30"/>
        <v>43009</v>
      </c>
      <c r="Y41" s="23">
        <f t="shared" si="30"/>
        <v>43040</v>
      </c>
      <c r="Z41" s="23">
        <f t="shared" si="30"/>
        <v>43070</v>
      </c>
      <c r="AA41" s="23">
        <f t="shared" si="30"/>
        <v>43101</v>
      </c>
      <c r="AB41" s="23">
        <f t="shared" si="30"/>
        <v>43132</v>
      </c>
      <c r="AC41" s="23">
        <f t="shared" si="30"/>
        <v>43160</v>
      </c>
      <c r="AD41" s="23">
        <f t="shared" si="30"/>
        <v>43191</v>
      </c>
      <c r="AE41" s="23">
        <f t="shared" si="30"/>
        <v>43221</v>
      </c>
      <c r="AF41" s="23">
        <f t="shared" si="30"/>
        <v>43252</v>
      </c>
      <c r="AG41" s="23">
        <f t="shared" si="30"/>
        <v>43282</v>
      </c>
      <c r="AH41" s="23">
        <f t="shared" si="30"/>
        <v>43313</v>
      </c>
      <c r="AI41" s="23">
        <f t="shared" si="30"/>
        <v>43344</v>
      </c>
      <c r="AJ41" s="23">
        <f t="shared" ref="AJ41:BO41" si="31">EDATE(AI41,1)</f>
        <v>43374</v>
      </c>
      <c r="AK41" s="23">
        <f t="shared" si="31"/>
        <v>43405</v>
      </c>
      <c r="AL41" s="23">
        <f t="shared" si="31"/>
        <v>43435</v>
      </c>
      <c r="AM41" s="23">
        <f t="shared" si="31"/>
        <v>43466</v>
      </c>
      <c r="AN41" s="23">
        <f t="shared" si="31"/>
        <v>43497</v>
      </c>
      <c r="AO41" s="23">
        <f t="shared" si="31"/>
        <v>43525</v>
      </c>
      <c r="AP41" s="23">
        <f t="shared" si="31"/>
        <v>43556</v>
      </c>
      <c r="AQ41" s="23">
        <f t="shared" si="31"/>
        <v>43586</v>
      </c>
      <c r="AR41" s="23">
        <f t="shared" si="31"/>
        <v>43617</v>
      </c>
      <c r="AS41" s="23">
        <f t="shared" si="31"/>
        <v>43647</v>
      </c>
      <c r="AT41" s="23">
        <f t="shared" si="31"/>
        <v>43678</v>
      </c>
      <c r="AU41" s="23">
        <f t="shared" si="31"/>
        <v>43709</v>
      </c>
      <c r="AV41" s="23">
        <f t="shared" si="31"/>
        <v>43739</v>
      </c>
      <c r="AW41" s="23">
        <f t="shared" si="31"/>
        <v>43770</v>
      </c>
      <c r="AX41" s="23">
        <f t="shared" si="31"/>
        <v>43800</v>
      </c>
      <c r="AY41" s="23">
        <f t="shared" si="31"/>
        <v>43831</v>
      </c>
      <c r="AZ41" s="23">
        <f t="shared" si="31"/>
        <v>43862</v>
      </c>
      <c r="BA41" s="23">
        <f t="shared" si="31"/>
        <v>43891</v>
      </c>
      <c r="BB41" s="23">
        <f t="shared" si="31"/>
        <v>43922</v>
      </c>
      <c r="BC41" s="23">
        <f t="shared" si="31"/>
        <v>43952</v>
      </c>
      <c r="BD41" s="23">
        <f t="shared" si="31"/>
        <v>43983</v>
      </c>
      <c r="BE41" s="23">
        <f t="shared" si="31"/>
        <v>44013</v>
      </c>
      <c r="BF41" s="23">
        <f t="shared" si="31"/>
        <v>44044</v>
      </c>
      <c r="BG41" s="23">
        <f t="shared" si="31"/>
        <v>44075</v>
      </c>
      <c r="BH41" s="23">
        <f t="shared" si="31"/>
        <v>44105</v>
      </c>
      <c r="BI41" s="23">
        <f t="shared" si="31"/>
        <v>44136</v>
      </c>
      <c r="BJ41" s="23">
        <f t="shared" si="31"/>
        <v>44166</v>
      </c>
      <c r="BK41" s="23">
        <f t="shared" si="31"/>
        <v>44197</v>
      </c>
      <c r="BL41" s="23">
        <f t="shared" si="31"/>
        <v>44228</v>
      </c>
      <c r="BM41" s="23">
        <f t="shared" si="31"/>
        <v>44256</v>
      </c>
      <c r="BN41" s="23">
        <f t="shared" si="31"/>
        <v>44287</v>
      </c>
      <c r="BO41" s="23">
        <f t="shared" si="31"/>
        <v>44317</v>
      </c>
      <c r="BP41" s="23">
        <f t="shared" ref="BP41:CU41" si="32">EDATE(BO41,1)</f>
        <v>44348</v>
      </c>
      <c r="BQ41" s="23">
        <f t="shared" si="32"/>
        <v>44378</v>
      </c>
      <c r="BR41" s="23">
        <f t="shared" si="32"/>
        <v>44409</v>
      </c>
      <c r="BS41" s="23">
        <f t="shared" si="32"/>
        <v>44440</v>
      </c>
      <c r="BT41" s="23">
        <f t="shared" si="32"/>
        <v>44470</v>
      </c>
      <c r="BU41" s="23">
        <f t="shared" si="32"/>
        <v>44501</v>
      </c>
      <c r="BV41" s="23">
        <f t="shared" si="32"/>
        <v>44531</v>
      </c>
      <c r="BW41" s="23">
        <f t="shared" si="32"/>
        <v>44562</v>
      </c>
      <c r="BX41" s="23">
        <f t="shared" si="32"/>
        <v>44593</v>
      </c>
      <c r="BY41" s="23">
        <f t="shared" si="32"/>
        <v>44621</v>
      </c>
      <c r="BZ41" s="23">
        <f t="shared" si="32"/>
        <v>44652</v>
      </c>
      <c r="CA41" s="23">
        <f t="shared" si="32"/>
        <v>44682</v>
      </c>
      <c r="CB41" s="23">
        <f t="shared" si="32"/>
        <v>44713</v>
      </c>
      <c r="CC41" s="23">
        <f t="shared" si="32"/>
        <v>44743</v>
      </c>
      <c r="CD41" s="23">
        <f t="shared" si="32"/>
        <v>44774</v>
      </c>
      <c r="CE41" s="16">
        <f t="shared" si="32"/>
        <v>44805</v>
      </c>
      <c r="CF41" s="16">
        <f t="shared" si="32"/>
        <v>44835</v>
      </c>
      <c r="CG41" s="16">
        <f t="shared" si="32"/>
        <v>44866</v>
      </c>
      <c r="CH41" s="16">
        <f t="shared" si="32"/>
        <v>44896</v>
      </c>
      <c r="CI41" s="16">
        <f t="shared" si="32"/>
        <v>44927</v>
      </c>
      <c r="CJ41" s="16">
        <f t="shared" si="32"/>
        <v>44958</v>
      </c>
      <c r="CK41" s="16">
        <f t="shared" si="32"/>
        <v>44986</v>
      </c>
      <c r="CL41" s="16">
        <f t="shared" si="32"/>
        <v>45017</v>
      </c>
      <c r="CM41" s="16">
        <f t="shared" si="32"/>
        <v>45047</v>
      </c>
      <c r="CN41" s="16">
        <f t="shared" si="32"/>
        <v>45078</v>
      </c>
      <c r="CO41" s="16">
        <f t="shared" si="32"/>
        <v>45108</v>
      </c>
      <c r="CP41" s="16">
        <f t="shared" si="32"/>
        <v>45139</v>
      </c>
      <c r="CQ41" s="16">
        <f t="shared" si="32"/>
        <v>45170</v>
      </c>
      <c r="CR41" s="16">
        <f t="shared" si="32"/>
        <v>45200</v>
      </c>
      <c r="CS41" s="16">
        <f t="shared" si="32"/>
        <v>45231</v>
      </c>
      <c r="CT41" s="16">
        <f t="shared" si="32"/>
        <v>45261</v>
      </c>
      <c r="CU41" s="16">
        <f t="shared" si="32"/>
        <v>45292</v>
      </c>
      <c r="CV41" s="16">
        <f t="shared" ref="CV41:DR41" si="33">EDATE(CU41,1)</f>
        <v>45323</v>
      </c>
      <c r="CW41" s="16">
        <f t="shared" si="33"/>
        <v>45352</v>
      </c>
      <c r="CX41" s="16">
        <f t="shared" si="33"/>
        <v>45383</v>
      </c>
      <c r="CY41" s="16">
        <f t="shared" si="33"/>
        <v>45413</v>
      </c>
      <c r="CZ41" s="16">
        <f t="shared" si="33"/>
        <v>45444</v>
      </c>
      <c r="DA41" s="16">
        <f t="shared" si="33"/>
        <v>45474</v>
      </c>
      <c r="DB41" s="16">
        <f t="shared" si="33"/>
        <v>45505</v>
      </c>
      <c r="DC41" s="16">
        <f t="shared" si="33"/>
        <v>45536</v>
      </c>
      <c r="DD41" s="16">
        <f t="shared" si="33"/>
        <v>45566</v>
      </c>
      <c r="DE41" s="16">
        <f t="shared" si="33"/>
        <v>45597</v>
      </c>
      <c r="DF41" s="16">
        <f t="shared" si="33"/>
        <v>45627</v>
      </c>
      <c r="DG41" s="16">
        <f t="shared" si="33"/>
        <v>45658</v>
      </c>
      <c r="DH41" s="16">
        <f t="shared" si="33"/>
        <v>45689</v>
      </c>
      <c r="DI41" s="16">
        <f t="shared" si="33"/>
        <v>45717</v>
      </c>
      <c r="DJ41" s="16">
        <f t="shared" si="33"/>
        <v>45748</v>
      </c>
      <c r="DK41" s="16">
        <f t="shared" si="33"/>
        <v>45778</v>
      </c>
      <c r="DL41" s="16">
        <f t="shared" si="33"/>
        <v>45809</v>
      </c>
      <c r="DM41" s="16">
        <f t="shared" si="33"/>
        <v>45839</v>
      </c>
      <c r="DN41" s="16">
        <f t="shared" si="33"/>
        <v>45870</v>
      </c>
      <c r="DO41" s="16">
        <f t="shared" si="33"/>
        <v>45901</v>
      </c>
      <c r="DP41" s="16">
        <f t="shared" si="33"/>
        <v>45931</v>
      </c>
      <c r="DQ41" s="16">
        <f t="shared" si="33"/>
        <v>45962</v>
      </c>
      <c r="DR41" s="16">
        <f t="shared" si="33"/>
        <v>45992</v>
      </c>
    </row>
    <row r="42" spans="1:122" x14ac:dyDescent="0.2">
      <c r="B42" s="1" t="s">
        <v>32</v>
      </c>
      <c r="C42" s="8">
        <f>C35</f>
        <v>675771.34</v>
      </c>
      <c r="D42" s="8">
        <f t="shared" ref="D42:AI42" si="34">C46</f>
        <v>668703.02232744114</v>
      </c>
      <c r="E42" s="8">
        <f t="shared" si="34"/>
        <v>661603.6629597703</v>
      </c>
      <c r="F42" s="8">
        <f t="shared" si="34"/>
        <v>654473.12557220971</v>
      </c>
      <c r="G42" s="8">
        <f t="shared" si="34"/>
        <v>647311.27324128884</v>
      </c>
      <c r="H42" s="8">
        <f t="shared" si="34"/>
        <v>640117.96844221465</v>
      </c>
      <c r="I42" s="8">
        <f t="shared" si="34"/>
        <v>632893.07304623118</v>
      </c>
      <c r="J42" s="8">
        <f t="shared" si="34"/>
        <v>625636.44831796701</v>
      </c>
      <c r="K42" s="8">
        <f t="shared" si="34"/>
        <v>618347.95491277124</v>
      </c>
      <c r="L42" s="8">
        <f t="shared" si="34"/>
        <v>611027.45287403767</v>
      </c>
      <c r="M42" s="8">
        <f t="shared" si="34"/>
        <v>603674.80163051735</v>
      </c>
      <c r="N42" s="24">
        <f t="shared" si="34"/>
        <v>596289.85999361915</v>
      </c>
      <c r="O42" s="24">
        <f t="shared" si="34"/>
        <v>588872.48615469888</v>
      </c>
      <c r="P42" s="24">
        <f t="shared" si="34"/>
        <v>581422.53768233606</v>
      </c>
      <c r="Q42" s="24">
        <f t="shared" si="34"/>
        <v>573939.87151959876</v>
      </c>
      <c r="R42" s="24">
        <f t="shared" si="34"/>
        <v>566424.34398129676</v>
      </c>
      <c r="S42" s="24">
        <f t="shared" si="34"/>
        <v>558875.81075122242</v>
      </c>
      <c r="T42" s="24">
        <f t="shared" si="34"/>
        <v>551294.12687937939</v>
      </c>
      <c r="U42" s="24">
        <f t="shared" si="34"/>
        <v>543679.14677919913</v>
      </c>
      <c r="V42" s="24">
        <f t="shared" si="34"/>
        <v>536030.72422474565</v>
      </c>
      <c r="W42" s="24">
        <f t="shared" si="34"/>
        <v>528348.71234790713</v>
      </c>
      <c r="X42" s="24">
        <f t="shared" si="34"/>
        <v>520632.96363557619</v>
      </c>
      <c r="Y42" s="24">
        <f t="shared" si="34"/>
        <v>512883.32992681692</v>
      </c>
      <c r="Z42" s="24">
        <f t="shared" si="34"/>
        <v>505099.66241002001</v>
      </c>
      <c r="AA42" s="24">
        <f t="shared" si="34"/>
        <v>497281.81162004516</v>
      </c>
      <c r="AB42" s="24">
        <f t="shared" si="34"/>
        <v>489429.62743535102</v>
      </c>
      <c r="AC42" s="24">
        <f t="shared" si="34"/>
        <v>481542.95907511242</v>
      </c>
      <c r="AD42" s="24">
        <f t="shared" si="34"/>
        <v>473621.65509632509</v>
      </c>
      <c r="AE42" s="24">
        <f t="shared" si="34"/>
        <v>465665.56339089759</v>
      </c>
      <c r="AF42" s="24">
        <f t="shared" si="34"/>
        <v>457674.53118273045</v>
      </c>
      <c r="AG42" s="24">
        <f t="shared" si="34"/>
        <v>449648.40502478241</v>
      </c>
      <c r="AH42" s="24">
        <f t="shared" si="34"/>
        <v>441587.03079612408</v>
      </c>
      <c r="AI42" s="24">
        <f t="shared" si="34"/>
        <v>433490.25369897822</v>
      </c>
      <c r="AJ42" s="24">
        <f t="shared" ref="AJ42:BO42" si="35">AI46</f>
        <v>425357.91825574735</v>
      </c>
      <c r="AK42" s="24">
        <f t="shared" si="35"/>
        <v>417189.86830602831</v>
      </c>
      <c r="AL42" s="24">
        <f t="shared" si="35"/>
        <v>408985.9470036134</v>
      </c>
      <c r="AM42" s="24">
        <f t="shared" si="35"/>
        <v>400745.99681347876</v>
      </c>
      <c r="AN42" s="24">
        <f t="shared" si="35"/>
        <v>392469.85950875911</v>
      </c>
      <c r="AO42" s="24">
        <f t="shared" si="35"/>
        <v>384157.37616770953</v>
      </c>
      <c r="AP42" s="24">
        <f t="shared" si="35"/>
        <v>375808.38717065385</v>
      </c>
      <c r="AQ42" s="24">
        <f t="shared" si="35"/>
        <v>367422.73219691945</v>
      </c>
      <c r="AR42" s="24">
        <f t="shared" si="35"/>
        <v>359000.25022175873</v>
      </c>
      <c r="AS42" s="24">
        <f t="shared" si="35"/>
        <v>350540.77951325709</v>
      </c>
      <c r="AT42" s="24">
        <f t="shared" si="35"/>
        <v>342044.15762922727</v>
      </c>
      <c r="AU42" s="24">
        <f t="shared" si="35"/>
        <v>333510.22141409008</v>
      </c>
      <c r="AV42" s="24">
        <f t="shared" si="35"/>
        <v>324938.80699574144</v>
      </c>
      <c r="AW42" s="24">
        <f t="shared" si="35"/>
        <v>316329.74978240556</v>
      </c>
      <c r="AX42" s="24">
        <f t="shared" si="35"/>
        <v>307682.88445947442</v>
      </c>
      <c r="AY42" s="24">
        <f t="shared" si="35"/>
        <v>298998.04498633341</v>
      </c>
      <c r="AZ42" s="24">
        <f t="shared" si="35"/>
        <v>290275.06459317286</v>
      </c>
      <c r="BA42" s="24">
        <f t="shared" si="35"/>
        <v>281513.77577778569</v>
      </c>
      <c r="BB42" s="24">
        <f t="shared" si="35"/>
        <v>272714.01030235097</v>
      </c>
      <c r="BC42" s="24">
        <f t="shared" si="35"/>
        <v>263875.5991902033</v>
      </c>
      <c r="BD42" s="24">
        <f t="shared" si="35"/>
        <v>254998.37272258807</v>
      </c>
      <c r="BE42" s="24">
        <f t="shared" si="35"/>
        <v>246082.16043540259</v>
      </c>
      <c r="BF42" s="24">
        <f t="shared" si="35"/>
        <v>237126.79111592256</v>
      </c>
      <c r="BG42" s="24">
        <f t="shared" si="35"/>
        <v>228132.09279951447</v>
      </c>
      <c r="BH42" s="24">
        <f t="shared" si="35"/>
        <v>219097.89276633348</v>
      </c>
      <c r="BI42" s="24">
        <f t="shared" si="35"/>
        <v>210024.01753800677</v>
      </c>
      <c r="BJ42" s="24">
        <f t="shared" si="35"/>
        <v>200910.29287430234</v>
      </c>
      <c r="BK42" s="24">
        <f t="shared" si="35"/>
        <v>191756.54376978314</v>
      </c>
      <c r="BL42" s="24">
        <f t="shared" si="35"/>
        <v>182562.59445044657</v>
      </c>
      <c r="BM42" s="24">
        <f t="shared" si="35"/>
        <v>173328.26837034925</v>
      </c>
      <c r="BN42" s="24">
        <f t="shared" si="35"/>
        <v>164053.38820821684</v>
      </c>
      <c r="BO42" s="24">
        <f t="shared" si="35"/>
        <v>154737.77586403908</v>
      </c>
      <c r="BP42" s="24">
        <f t="shared" ref="BP42:CU42" si="36">BO46</f>
        <v>145381.25245564981</v>
      </c>
      <c r="BQ42" s="24">
        <f t="shared" si="36"/>
        <v>135983.63831529202</v>
      </c>
      <c r="BR42" s="24">
        <f t="shared" si="36"/>
        <v>126544.75298616782</v>
      </c>
      <c r="BS42" s="24">
        <f t="shared" si="36"/>
        <v>117064.41521897321</v>
      </c>
      <c r="BT42" s="24">
        <f t="shared" si="36"/>
        <v>107542.44296841769</v>
      </c>
      <c r="BU42" s="24">
        <f t="shared" si="36"/>
        <v>97978.653389728468</v>
      </c>
      <c r="BV42" s="24">
        <f t="shared" si="36"/>
        <v>88372.862835139502</v>
      </c>
      <c r="BW42" s="24">
        <f t="shared" si="36"/>
        <v>78724.886850364972</v>
      </c>
      <c r="BX42" s="24">
        <f t="shared" si="36"/>
        <v>69034.540171057306</v>
      </c>
      <c r="BY42" s="24">
        <f t="shared" si="36"/>
        <v>59301.636719249676</v>
      </c>
      <c r="BZ42" s="24">
        <f t="shared" si="36"/>
        <v>49525.989599782857</v>
      </c>
      <c r="CA42" s="24">
        <f t="shared" si="36"/>
        <v>39707.411096716387</v>
      </c>
      <c r="CB42" s="24">
        <f t="shared" si="36"/>
        <v>29845.712669723944</v>
      </c>
      <c r="CC42" s="24">
        <f t="shared" si="36"/>
        <v>19940.704950472958</v>
      </c>
      <c r="CD42" s="24">
        <f t="shared" si="36"/>
        <v>9992.197738988265</v>
      </c>
      <c r="CE42" s="15">
        <f t="shared" si="36"/>
        <v>-1.9826984498649836E-10</v>
      </c>
      <c r="CF42" s="15">
        <f t="shared" si="36"/>
        <v>-10036.080140725719</v>
      </c>
      <c r="CG42" s="15">
        <f t="shared" si="36"/>
        <v>-20116.235400069258</v>
      </c>
      <c r="CH42" s="15">
        <f t="shared" si="36"/>
        <v>-30240.659341260081</v>
      </c>
      <c r="CI42" s="15">
        <f t="shared" si="36"/>
        <v>-40409.546377592633</v>
      </c>
      <c r="CJ42" s="15">
        <f t="shared" si="36"/>
        <v>-50623.091776159745</v>
      </c>
      <c r="CK42" s="15">
        <f t="shared" si="36"/>
        <v>-60881.491661602231</v>
      </c>
      <c r="CL42" s="15">
        <f t="shared" si="36"/>
        <v>-71184.943019874947</v>
      </c>
      <c r="CM42" s="15">
        <f t="shared" si="36"/>
        <v>-81533.643702029425</v>
      </c>
      <c r="CN42" s="15">
        <f t="shared" si="36"/>
        <v>-91927.792428013025</v>
      </c>
      <c r="CO42" s="15">
        <f t="shared" si="36"/>
        <v>-102367.58879048491</v>
      </c>
      <c r="CP42" s="15">
        <f t="shared" si="36"/>
        <v>-112853.23325864864</v>
      </c>
      <c r="CQ42" s="15">
        <f t="shared" si="36"/>
        <v>-123384.92718210173</v>
      </c>
      <c r="CR42" s="15">
        <f t="shared" si="36"/>
        <v>-133962.87279470198</v>
      </c>
      <c r="CS42" s="15">
        <f t="shared" si="36"/>
        <v>-144587.27321845089</v>
      </c>
      <c r="CT42" s="15">
        <f t="shared" si="36"/>
        <v>-155258.33246739412</v>
      </c>
      <c r="CU42" s="15">
        <f t="shared" si="36"/>
        <v>-165976.25545153895</v>
      </c>
      <c r="CV42" s="15">
        <f t="shared" ref="CV42:DR42" si="37">CU46</f>
        <v>-176741.24798078914</v>
      </c>
      <c r="CW42" s="15">
        <f t="shared" si="37"/>
        <v>-187553.51676889695</v>
      </c>
      <c r="CX42" s="15">
        <f t="shared" si="37"/>
        <v>-198413.26943743255</v>
      </c>
      <c r="CY42" s="15">
        <f t="shared" si="37"/>
        <v>-209320.71451977079</v>
      </c>
      <c r="CZ42" s="15">
        <f t="shared" si="37"/>
        <v>-220276.06146509564</v>
      </c>
      <c r="DA42" s="15">
        <f t="shared" si="37"/>
        <v>-231279.52064242205</v>
      </c>
      <c r="DB42" s="15">
        <f t="shared" si="37"/>
        <v>-242331.30334463555</v>
      </c>
      <c r="DC42" s="15">
        <f t="shared" si="37"/>
        <v>-253431.62179254959</v>
      </c>
      <c r="DD42" s="15">
        <f t="shared" si="37"/>
        <v>-264580.6891389807</v>
      </c>
      <c r="DE42" s="15">
        <f t="shared" si="37"/>
        <v>-275778.71947284159</v>
      </c>
      <c r="DF42" s="15">
        <f t="shared" si="37"/>
        <v>-287025.92782325199</v>
      </c>
      <c r="DG42" s="15">
        <f t="shared" si="37"/>
        <v>-298322.53016366798</v>
      </c>
      <c r="DH42" s="15">
        <f t="shared" si="37"/>
        <v>-309668.74341602891</v>
      </c>
      <c r="DI42" s="15">
        <f t="shared" si="37"/>
        <v>-321064.78545492317</v>
      </c>
      <c r="DJ42" s="15">
        <f t="shared" si="37"/>
        <v>-332510.87511177157</v>
      </c>
      <c r="DK42" s="15">
        <f t="shared" si="37"/>
        <v>-344007.23217902961</v>
      </c>
      <c r="DL42" s="15">
        <f t="shared" si="37"/>
        <v>-355554.07741440804</v>
      </c>
      <c r="DM42" s="15">
        <f t="shared" si="37"/>
        <v>-367151.63254511182</v>
      </c>
      <c r="DN42" s="15">
        <f t="shared" si="37"/>
        <v>-378800.12027209793</v>
      </c>
      <c r="DO42" s="15">
        <f t="shared" si="37"/>
        <v>-390499.76427435176</v>
      </c>
      <c r="DP42" s="15">
        <f t="shared" si="37"/>
        <v>-402250.78921318217</v>
      </c>
      <c r="DQ42" s="15">
        <f t="shared" si="37"/>
        <v>-414053.42073653557</v>
      </c>
      <c r="DR42" s="15">
        <f t="shared" si="37"/>
        <v>-425907.88548332907</v>
      </c>
    </row>
    <row r="43" spans="1:122" x14ac:dyDescent="0.2">
      <c r="B43" s="1" t="s">
        <v>33</v>
      </c>
      <c r="C43" s="8">
        <f>PMT(C39/12,$C$37,-C42,0)</f>
        <v>10036.08014072552</v>
      </c>
      <c r="D43" s="8">
        <f t="shared" ref="D43:AI43" si="38">C43</f>
        <v>10036.08014072552</v>
      </c>
      <c r="E43" s="8">
        <f t="shared" si="38"/>
        <v>10036.08014072552</v>
      </c>
      <c r="F43" s="8">
        <f t="shared" si="38"/>
        <v>10036.08014072552</v>
      </c>
      <c r="G43" s="8">
        <f t="shared" si="38"/>
        <v>10036.08014072552</v>
      </c>
      <c r="H43" s="8">
        <f t="shared" si="38"/>
        <v>10036.08014072552</v>
      </c>
      <c r="I43" s="8">
        <f t="shared" si="38"/>
        <v>10036.08014072552</v>
      </c>
      <c r="J43" s="8">
        <f t="shared" si="38"/>
        <v>10036.08014072552</v>
      </c>
      <c r="K43" s="8">
        <f t="shared" si="38"/>
        <v>10036.08014072552</v>
      </c>
      <c r="L43" s="8">
        <f t="shared" si="38"/>
        <v>10036.08014072552</v>
      </c>
      <c r="M43" s="8">
        <f t="shared" si="38"/>
        <v>10036.08014072552</v>
      </c>
      <c r="N43" s="24">
        <f t="shared" si="38"/>
        <v>10036.08014072552</v>
      </c>
      <c r="O43" s="24">
        <f t="shared" si="38"/>
        <v>10036.08014072552</v>
      </c>
      <c r="P43" s="24">
        <f t="shared" si="38"/>
        <v>10036.08014072552</v>
      </c>
      <c r="Q43" s="24">
        <f t="shared" si="38"/>
        <v>10036.08014072552</v>
      </c>
      <c r="R43" s="24">
        <f t="shared" si="38"/>
        <v>10036.08014072552</v>
      </c>
      <c r="S43" s="24">
        <f t="shared" si="38"/>
        <v>10036.08014072552</v>
      </c>
      <c r="T43" s="24">
        <f t="shared" si="38"/>
        <v>10036.08014072552</v>
      </c>
      <c r="U43" s="24">
        <f t="shared" si="38"/>
        <v>10036.08014072552</v>
      </c>
      <c r="V43" s="24">
        <f t="shared" si="38"/>
        <v>10036.08014072552</v>
      </c>
      <c r="W43" s="24">
        <f t="shared" si="38"/>
        <v>10036.08014072552</v>
      </c>
      <c r="X43" s="24">
        <f t="shared" si="38"/>
        <v>10036.08014072552</v>
      </c>
      <c r="Y43" s="24">
        <f t="shared" si="38"/>
        <v>10036.08014072552</v>
      </c>
      <c r="Z43" s="24">
        <f t="shared" si="38"/>
        <v>10036.08014072552</v>
      </c>
      <c r="AA43" s="24">
        <f t="shared" si="38"/>
        <v>10036.08014072552</v>
      </c>
      <c r="AB43" s="24">
        <f t="shared" si="38"/>
        <v>10036.08014072552</v>
      </c>
      <c r="AC43" s="24">
        <f t="shared" si="38"/>
        <v>10036.08014072552</v>
      </c>
      <c r="AD43" s="24">
        <f t="shared" si="38"/>
        <v>10036.08014072552</v>
      </c>
      <c r="AE43" s="24">
        <f t="shared" si="38"/>
        <v>10036.08014072552</v>
      </c>
      <c r="AF43" s="24">
        <f t="shared" si="38"/>
        <v>10036.08014072552</v>
      </c>
      <c r="AG43" s="24">
        <f t="shared" si="38"/>
        <v>10036.08014072552</v>
      </c>
      <c r="AH43" s="24">
        <f t="shared" si="38"/>
        <v>10036.08014072552</v>
      </c>
      <c r="AI43" s="24">
        <f t="shared" si="38"/>
        <v>10036.08014072552</v>
      </c>
      <c r="AJ43" s="24">
        <f t="shared" ref="AJ43:BO43" si="39">AI43</f>
        <v>10036.08014072552</v>
      </c>
      <c r="AK43" s="24">
        <f t="shared" si="39"/>
        <v>10036.08014072552</v>
      </c>
      <c r="AL43" s="24">
        <f t="shared" si="39"/>
        <v>10036.08014072552</v>
      </c>
      <c r="AM43" s="24">
        <f t="shared" si="39"/>
        <v>10036.08014072552</v>
      </c>
      <c r="AN43" s="24">
        <f t="shared" si="39"/>
        <v>10036.08014072552</v>
      </c>
      <c r="AO43" s="24">
        <f t="shared" si="39"/>
        <v>10036.08014072552</v>
      </c>
      <c r="AP43" s="24">
        <f t="shared" si="39"/>
        <v>10036.08014072552</v>
      </c>
      <c r="AQ43" s="24">
        <f t="shared" si="39"/>
        <v>10036.08014072552</v>
      </c>
      <c r="AR43" s="24">
        <f t="shared" si="39"/>
        <v>10036.08014072552</v>
      </c>
      <c r="AS43" s="24">
        <f t="shared" si="39"/>
        <v>10036.08014072552</v>
      </c>
      <c r="AT43" s="24">
        <f t="shared" si="39"/>
        <v>10036.08014072552</v>
      </c>
      <c r="AU43" s="24">
        <f t="shared" si="39"/>
        <v>10036.08014072552</v>
      </c>
      <c r="AV43" s="24">
        <f t="shared" si="39"/>
        <v>10036.08014072552</v>
      </c>
      <c r="AW43" s="24">
        <f t="shared" si="39"/>
        <v>10036.08014072552</v>
      </c>
      <c r="AX43" s="24">
        <f t="shared" si="39"/>
        <v>10036.08014072552</v>
      </c>
      <c r="AY43" s="24">
        <f t="shared" si="39"/>
        <v>10036.08014072552</v>
      </c>
      <c r="AZ43" s="24">
        <f t="shared" si="39"/>
        <v>10036.08014072552</v>
      </c>
      <c r="BA43" s="24">
        <f t="shared" si="39"/>
        <v>10036.08014072552</v>
      </c>
      <c r="BB43" s="24">
        <f t="shared" si="39"/>
        <v>10036.08014072552</v>
      </c>
      <c r="BC43" s="24">
        <f t="shared" si="39"/>
        <v>10036.08014072552</v>
      </c>
      <c r="BD43" s="24">
        <f t="shared" si="39"/>
        <v>10036.08014072552</v>
      </c>
      <c r="BE43" s="24">
        <f t="shared" si="39"/>
        <v>10036.08014072552</v>
      </c>
      <c r="BF43" s="24">
        <f t="shared" si="39"/>
        <v>10036.08014072552</v>
      </c>
      <c r="BG43" s="24">
        <f t="shared" si="39"/>
        <v>10036.08014072552</v>
      </c>
      <c r="BH43" s="24">
        <f t="shared" si="39"/>
        <v>10036.08014072552</v>
      </c>
      <c r="BI43" s="24">
        <f t="shared" si="39"/>
        <v>10036.08014072552</v>
      </c>
      <c r="BJ43" s="24">
        <f t="shared" si="39"/>
        <v>10036.08014072552</v>
      </c>
      <c r="BK43" s="24">
        <f t="shared" si="39"/>
        <v>10036.08014072552</v>
      </c>
      <c r="BL43" s="24">
        <f t="shared" si="39"/>
        <v>10036.08014072552</v>
      </c>
      <c r="BM43" s="24">
        <f t="shared" si="39"/>
        <v>10036.08014072552</v>
      </c>
      <c r="BN43" s="24">
        <f t="shared" si="39"/>
        <v>10036.08014072552</v>
      </c>
      <c r="BO43" s="24">
        <f t="shared" si="39"/>
        <v>10036.08014072552</v>
      </c>
      <c r="BP43" s="24">
        <f t="shared" ref="BP43:CU43" si="40">BO43</f>
        <v>10036.08014072552</v>
      </c>
      <c r="BQ43" s="24">
        <f t="shared" si="40"/>
        <v>10036.08014072552</v>
      </c>
      <c r="BR43" s="24">
        <f t="shared" si="40"/>
        <v>10036.08014072552</v>
      </c>
      <c r="BS43" s="24">
        <f t="shared" si="40"/>
        <v>10036.08014072552</v>
      </c>
      <c r="BT43" s="24">
        <f t="shared" si="40"/>
        <v>10036.08014072552</v>
      </c>
      <c r="BU43" s="24">
        <f t="shared" si="40"/>
        <v>10036.08014072552</v>
      </c>
      <c r="BV43" s="24">
        <f t="shared" si="40"/>
        <v>10036.08014072552</v>
      </c>
      <c r="BW43" s="24">
        <f t="shared" si="40"/>
        <v>10036.08014072552</v>
      </c>
      <c r="BX43" s="24">
        <f t="shared" si="40"/>
        <v>10036.08014072552</v>
      </c>
      <c r="BY43" s="24">
        <f t="shared" si="40"/>
        <v>10036.08014072552</v>
      </c>
      <c r="BZ43" s="24">
        <f t="shared" si="40"/>
        <v>10036.08014072552</v>
      </c>
      <c r="CA43" s="24">
        <f t="shared" si="40"/>
        <v>10036.08014072552</v>
      </c>
      <c r="CB43" s="24">
        <f t="shared" si="40"/>
        <v>10036.08014072552</v>
      </c>
      <c r="CC43" s="24">
        <f t="shared" si="40"/>
        <v>10036.08014072552</v>
      </c>
      <c r="CD43" s="24">
        <f t="shared" si="40"/>
        <v>10036.08014072552</v>
      </c>
      <c r="CE43" s="15">
        <f t="shared" si="40"/>
        <v>10036.08014072552</v>
      </c>
      <c r="CF43" s="15">
        <f t="shared" si="40"/>
        <v>10036.08014072552</v>
      </c>
      <c r="CG43" s="15">
        <f t="shared" si="40"/>
        <v>10036.08014072552</v>
      </c>
      <c r="CH43" s="15">
        <f t="shared" si="40"/>
        <v>10036.08014072552</v>
      </c>
      <c r="CI43" s="15">
        <f t="shared" si="40"/>
        <v>10036.08014072552</v>
      </c>
      <c r="CJ43" s="15">
        <f t="shared" si="40"/>
        <v>10036.08014072552</v>
      </c>
      <c r="CK43" s="15">
        <f t="shared" si="40"/>
        <v>10036.08014072552</v>
      </c>
      <c r="CL43" s="15">
        <f t="shared" si="40"/>
        <v>10036.08014072552</v>
      </c>
      <c r="CM43" s="15">
        <f t="shared" si="40"/>
        <v>10036.08014072552</v>
      </c>
      <c r="CN43" s="15">
        <f t="shared" si="40"/>
        <v>10036.08014072552</v>
      </c>
      <c r="CO43" s="15">
        <f t="shared" si="40"/>
        <v>10036.08014072552</v>
      </c>
      <c r="CP43" s="15">
        <f t="shared" si="40"/>
        <v>10036.08014072552</v>
      </c>
      <c r="CQ43" s="15">
        <f t="shared" si="40"/>
        <v>10036.08014072552</v>
      </c>
      <c r="CR43" s="15">
        <f t="shared" si="40"/>
        <v>10036.08014072552</v>
      </c>
      <c r="CS43" s="15">
        <f t="shared" si="40"/>
        <v>10036.08014072552</v>
      </c>
      <c r="CT43" s="15">
        <f t="shared" si="40"/>
        <v>10036.08014072552</v>
      </c>
      <c r="CU43" s="15">
        <f t="shared" si="40"/>
        <v>10036.08014072552</v>
      </c>
      <c r="CV43" s="15">
        <f t="shared" ref="CV43:DR43" si="41">CU43</f>
        <v>10036.08014072552</v>
      </c>
      <c r="CW43" s="15">
        <f t="shared" si="41"/>
        <v>10036.08014072552</v>
      </c>
      <c r="CX43" s="15">
        <f t="shared" si="41"/>
        <v>10036.08014072552</v>
      </c>
      <c r="CY43" s="15">
        <f t="shared" si="41"/>
        <v>10036.08014072552</v>
      </c>
      <c r="CZ43" s="15">
        <f t="shared" si="41"/>
        <v>10036.08014072552</v>
      </c>
      <c r="DA43" s="15">
        <f t="shared" si="41"/>
        <v>10036.08014072552</v>
      </c>
      <c r="DB43" s="15">
        <f t="shared" si="41"/>
        <v>10036.08014072552</v>
      </c>
      <c r="DC43" s="15">
        <f t="shared" si="41"/>
        <v>10036.08014072552</v>
      </c>
      <c r="DD43" s="15">
        <f t="shared" si="41"/>
        <v>10036.08014072552</v>
      </c>
      <c r="DE43" s="15">
        <f t="shared" si="41"/>
        <v>10036.08014072552</v>
      </c>
      <c r="DF43" s="15">
        <f t="shared" si="41"/>
        <v>10036.08014072552</v>
      </c>
      <c r="DG43" s="15">
        <f t="shared" si="41"/>
        <v>10036.08014072552</v>
      </c>
      <c r="DH43" s="15">
        <f t="shared" si="41"/>
        <v>10036.08014072552</v>
      </c>
      <c r="DI43" s="15">
        <f t="shared" si="41"/>
        <v>10036.08014072552</v>
      </c>
      <c r="DJ43" s="15">
        <f t="shared" si="41"/>
        <v>10036.08014072552</v>
      </c>
      <c r="DK43" s="15">
        <f t="shared" si="41"/>
        <v>10036.08014072552</v>
      </c>
      <c r="DL43" s="15">
        <f t="shared" si="41"/>
        <v>10036.08014072552</v>
      </c>
      <c r="DM43" s="15">
        <f t="shared" si="41"/>
        <v>10036.08014072552</v>
      </c>
      <c r="DN43" s="15">
        <f t="shared" si="41"/>
        <v>10036.08014072552</v>
      </c>
      <c r="DO43" s="15">
        <f t="shared" si="41"/>
        <v>10036.08014072552</v>
      </c>
      <c r="DP43" s="15">
        <f t="shared" si="41"/>
        <v>10036.08014072552</v>
      </c>
      <c r="DQ43" s="15">
        <f t="shared" si="41"/>
        <v>10036.08014072552</v>
      </c>
      <c r="DR43" s="15">
        <f t="shared" si="41"/>
        <v>10036.08014072552</v>
      </c>
    </row>
    <row r="44" spans="1:122" x14ac:dyDescent="0.2">
      <c r="B44" s="1" t="s">
        <v>34</v>
      </c>
      <c r="C44" s="8">
        <f>C42*5.27%/12</f>
        <v>2967.7624681666662</v>
      </c>
      <c r="D44" s="8">
        <f>D42*5.27%/12</f>
        <v>2936.7207730546793</v>
      </c>
      <c r="E44" s="8">
        <f t="shared" ref="E44:BO44" si="42">E42*5.27%/12</f>
        <v>2905.5427531649912</v>
      </c>
      <c r="F44" s="8">
        <f t="shared" si="42"/>
        <v>2874.2278098046208</v>
      </c>
      <c r="G44" s="8">
        <f t="shared" si="42"/>
        <v>2842.7753416513265</v>
      </c>
      <c r="H44" s="8">
        <f t="shared" si="42"/>
        <v>2811.1847447420591</v>
      </c>
      <c r="I44" s="8">
        <f t="shared" si="42"/>
        <v>2779.4554124613646</v>
      </c>
      <c r="J44" s="8">
        <f t="shared" si="42"/>
        <v>2747.5867355297382</v>
      </c>
      <c r="K44" s="8">
        <f t="shared" si="42"/>
        <v>2715.57810199192</v>
      </c>
      <c r="L44" s="8">
        <f t="shared" si="42"/>
        <v>2683.4288972051486</v>
      </c>
      <c r="M44" s="8">
        <f t="shared" si="42"/>
        <v>2651.1385038273552</v>
      </c>
      <c r="N44" s="24">
        <f t="shared" si="42"/>
        <v>2618.7063018053109</v>
      </c>
      <c r="O44" s="24">
        <f t="shared" si="42"/>
        <v>2586.1316683627192</v>
      </c>
      <c r="P44" s="24">
        <f t="shared" si="42"/>
        <v>2553.4139779882589</v>
      </c>
      <c r="Q44" s="24">
        <f t="shared" si="42"/>
        <v>2520.552602423571</v>
      </c>
      <c r="R44" s="24">
        <f t="shared" si="42"/>
        <v>2487.546910651195</v>
      </c>
      <c r="S44" s="24">
        <f t="shared" si="42"/>
        <v>2454.3962688824517</v>
      </c>
      <c r="T44" s="24">
        <f t="shared" si="42"/>
        <v>2421.1000405452746</v>
      </c>
      <c r="U44" s="24">
        <f t="shared" si="42"/>
        <v>2387.6575862719828</v>
      </c>
      <c r="V44" s="24">
        <f t="shared" si="42"/>
        <v>2354.068263887008</v>
      </c>
      <c r="W44" s="24">
        <f t="shared" si="42"/>
        <v>2320.3314283945588</v>
      </c>
      <c r="X44" s="24">
        <f t="shared" si="42"/>
        <v>2286.4464319662388</v>
      </c>
      <c r="Y44" s="24">
        <f t="shared" si="42"/>
        <v>2252.4126239286043</v>
      </c>
      <c r="Z44" s="24">
        <f t="shared" si="42"/>
        <v>2218.2293507506711</v>
      </c>
      <c r="AA44" s="24">
        <f t="shared" si="42"/>
        <v>2183.8959560313647</v>
      </c>
      <c r="AB44" s="24">
        <f t="shared" si="42"/>
        <v>2149.4117804869165</v>
      </c>
      <c r="AC44" s="24">
        <f t="shared" si="42"/>
        <v>2114.7761619382018</v>
      </c>
      <c r="AD44" s="24">
        <f t="shared" si="42"/>
        <v>2079.9884352980275</v>
      </c>
      <c r="AE44" s="24">
        <f t="shared" si="42"/>
        <v>2045.0479325583583</v>
      </c>
      <c r="AF44" s="24">
        <f t="shared" si="42"/>
        <v>2009.9539827774913</v>
      </c>
      <c r="AG44" s="24">
        <f t="shared" si="42"/>
        <v>1974.7059120671693</v>
      </c>
      <c r="AH44" s="24">
        <f t="shared" si="42"/>
        <v>1939.3030435796447</v>
      </c>
      <c r="AI44" s="24">
        <f t="shared" si="42"/>
        <v>1903.744697494679</v>
      </c>
      <c r="AJ44" s="24">
        <f t="shared" si="42"/>
        <v>1868.0301910064902</v>
      </c>
      <c r="AK44" s="24">
        <f t="shared" si="42"/>
        <v>1832.1588383106409</v>
      </c>
      <c r="AL44" s="24">
        <f t="shared" si="42"/>
        <v>1796.1299505908689</v>
      </c>
      <c r="AM44" s="24">
        <f t="shared" si="42"/>
        <v>1759.9428360058607</v>
      </c>
      <c r="AN44" s="24">
        <f t="shared" si="42"/>
        <v>1723.5967996759671</v>
      </c>
      <c r="AO44" s="24">
        <f t="shared" si="42"/>
        <v>1687.0911436698577</v>
      </c>
      <c r="AP44" s="24">
        <f t="shared" si="42"/>
        <v>1650.4251669911212</v>
      </c>
      <c r="AQ44" s="24">
        <f t="shared" si="42"/>
        <v>1613.5981655648045</v>
      </c>
      <c r="AR44" s="24">
        <f t="shared" si="42"/>
        <v>1576.6094322238903</v>
      </c>
      <c r="AS44" s="24">
        <f t="shared" si="42"/>
        <v>1539.4582566957206</v>
      </c>
      <c r="AT44" s="24">
        <f t="shared" si="42"/>
        <v>1502.1439255883563</v>
      </c>
      <c r="AU44" s="24">
        <f t="shared" si="42"/>
        <v>1464.6657223768789</v>
      </c>
      <c r="AV44" s="24">
        <f t="shared" si="42"/>
        <v>1427.0229273896311</v>
      </c>
      <c r="AW44" s="24">
        <f t="shared" si="42"/>
        <v>1389.2148177943975</v>
      </c>
      <c r="AX44" s="24">
        <f t="shared" si="42"/>
        <v>1351.240667584525</v>
      </c>
      <c r="AY44" s="24">
        <f t="shared" si="42"/>
        <v>1313.0997475649808</v>
      </c>
      <c r="AZ44" s="24">
        <f t="shared" si="42"/>
        <v>1274.7913253383508</v>
      </c>
      <c r="BA44" s="24">
        <f t="shared" si="42"/>
        <v>1236.3146652907753</v>
      </c>
      <c r="BB44" s="24">
        <f t="shared" si="42"/>
        <v>1197.6690285778247</v>
      </c>
      <c r="BC44" s="24">
        <f t="shared" si="42"/>
        <v>1158.8536731103093</v>
      </c>
      <c r="BD44" s="24">
        <f t="shared" si="42"/>
        <v>1119.8678535400325</v>
      </c>
      <c r="BE44" s="24">
        <f t="shared" si="42"/>
        <v>1080.7108212454764</v>
      </c>
      <c r="BF44" s="24">
        <f t="shared" si="42"/>
        <v>1041.3818243174267</v>
      </c>
      <c r="BG44" s="24">
        <f t="shared" si="42"/>
        <v>1001.8801075445343</v>
      </c>
      <c r="BH44" s="24">
        <f t="shared" si="42"/>
        <v>962.20491239881449</v>
      </c>
      <c r="BI44" s="24">
        <f t="shared" si="42"/>
        <v>922.35547702107976</v>
      </c>
      <c r="BJ44" s="24">
        <f t="shared" si="42"/>
        <v>882.33103620631107</v>
      </c>
      <c r="BK44" s="24">
        <f t="shared" si="42"/>
        <v>842.13082138896425</v>
      </c>
      <c r="BL44" s="24">
        <f t="shared" si="42"/>
        <v>801.75406062821105</v>
      </c>
      <c r="BM44" s="24">
        <f t="shared" si="42"/>
        <v>761.19997859311707</v>
      </c>
      <c r="BN44" s="24">
        <f t="shared" si="42"/>
        <v>720.46779654775219</v>
      </c>
      <c r="BO44" s="24">
        <f t="shared" si="42"/>
        <v>679.55673233623827</v>
      </c>
      <c r="BP44" s="24">
        <f t="shared" ref="BP44:DR44" si="43">BP42*5.27%/12</f>
        <v>638.46600036772872</v>
      </c>
      <c r="BQ44" s="24">
        <f t="shared" si="43"/>
        <v>597.19481160132409</v>
      </c>
      <c r="BR44" s="24">
        <f t="shared" si="43"/>
        <v>555.7423735309203</v>
      </c>
      <c r="BS44" s="24">
        <f t="shared" si="43"/>
        <v>514.1078901699907</v>
      </c>
      <c r="BT44" s="24">
        <f t="shared" si="43"/>
        <v>472.29056203630097</v>
      </c>
      <c r="BU44" s="24">
        <f t="shared" si="43"/>
        <v>430.28958613655749</v>
      </c>
      <c r="BV44" s="24">
        <f t="shared" si="43"/>
        <v>388.1041559509876</v>
      </c>
      <c r="BW44" s="24">
        <f t="shared" si="43"/>
        <v>345.73346141785282</v>
      </c>
      <c r="BX44" s="24">
        <f t="shared" si="43"/>
        <v>303.17668891789333</v>
      </c>
      <c r="BY44" s="24">
        <f t="shared" si="43"/>
        <v>260.4330212587048</v>
      </c>
      <c r="BZ44" s="24">
        <f t="shared" si="43"/>
        <v>217.50163765904639</v>
      </c>
      <c r="CA44" s="24">
        <f t="shared" si="43"/>
        <v>174.38171373307947</v>
      </c>
      <c r="CB44" s="24">
        <f t="shared" si="43"/>
        <v>131.07242147453766</v>
      </c>
      <c r="CC44" s="24">
        <f t="shared" si="43"/>
        <v>87.572929240827079</v>
      </c>
      <c r="CD44" s="24">
        <f t="shared" si="43"/>
        <v>43.882401737056796</v>
      </c>
      <c r="CE44" s="15">
        <f t="shared" si="43"/>
        <v>-8.7073506923237197E-13</v>
      </c>
      <c r="CF44" s="15">
        <f t="shared" si="43"/>
        <v>-44.075118618020447</v>
      </c>
      <c r="CG44" s="15">
        <f t="shared" si="43"/>
        <v>-88.343800465304142</v>
      </c>
      <c r="CH44" s="15">
        <f t="shared" si="43"/>
        <v>-132.80689560703385</v>
      </c>
      <c r="CI44" s="15">
        <f t="shared" si="43"/>
        <v>-177.46525784159431</v>
      </c>
      <c r="CJ44" s="15">
        <f t="shared" si="43"/>
        <v>-222.31974471696822</v>
      </c>
      <c r="CK44" s="15">
        <f t="shared" si="43"/>
        <v>-267.37121754720312</v>
      </c>
      <c r="CL44" s="15">
        <f t="shared" si="43"/>
        <v>-312.62054142895079</v>
      </c>
      <c r="CM44" s="15">
        <f t="shared" si="43"/>
        <v>-358.06858525807917</v>
      </c>
      <c r="CN44" s="15">
        <f t="shared" si="43"/>
        <v>-403.71622174635718</v>
      </c>
      <c r="CO44" s="15">
        <f t="shared" si="43"/>
        <v>-449.56432743821284</v>
      </c>
      <c r="CP44" s="15">
        <f t="shared" si="43"/>
        <v>-495.61378272756525</v>
      </c>
      <c r="CQ44" s="15">
        <f t="shared" si="43"/>
        <v>-541.86547187473013</v>
      </c>
      <c r="CR44" s="15">
        <f t="shared" si="43"/>
        <v>-588.3202830233995</v>
      </c>
      <c r="CS44" s="15">
        <f t="shared" si="43"/>
        <v>-634.97910821769676</v>
      </c>
      <c r="CT44" s="15">
        <f t="shared" si="43"/>
        <v>-681.84284341930584</v>
      </c>
      <c r="CU44" s="15">
        <f t="shared" si="43"/>
        <v>-728.91238852467507</v>
      </c>
      <c r="CV44" s="15">
        <f t="shared" si="43"/>
        <v>-776.18864738229888</v>
      </c>
      <c r="CW44" s="15">
        <f t="shared" si="43"/>
        <v>-823.67252781007244</v>
      </c>
      <c r="CX44" s="15">
        <f t="shared" si="43"/>
        <v>-871.36494161272458</v>
      </c>
      <c r="CY44" s="15">
        <f t="shared" si="43"/>
        <v>-919.26680459932675</v>
      </c>
      <c r="CZ44" s="15">
        <f t="shared" si="43"/>
        <v>-967.37903660087829</v>
      </c>
      <c r="DA44" s="15">
        <f t="shared" si="43"/>
        <v>-1015.7025614879702</v>
      </c>
      <c r="DB44" s="15">
        <f t="shared" si="43"/>
        <v>-1064.2383071885245</v>
      </c>
      <c r="DC44" s="15">
        <f t="shared" si="43"/>
        <v>-1112.9872057056134</v>
      </c>
      <c r="DD44" s="15">
        <f t="shared" si="43"/>
        <v>-1161.9501931353568</v>
      </c>
      <c r="DE44" s="15">
        <f t="shared" si="43"/>
        <v>-1211.1282096848959</v>
      </c>
      <c r="DF44" s="15">
        <f t="shared" si="43"/>
        <v>-1260.5221996904481</v>
      </c>
      <c r="DG44" s="15">
        <f t="shared" si="43"/>
        <v>-1310.1331116354418</v>
      </c>
      <c r="DH44" s="15">
        <f t="shared" si="43"/>
        <v>-1359.961898168727</v>
      </c>
      <c r="DI44" s="15">
        <f t="shared" si="43"/>
        <v>-1410.009516122871</v>
      </c>
      <c r="DJ44" s="15">
        <f t="shared" si="43"/>
        <v>-1460.2769265325303</v>
      </c>
      <c r="DK44" s="15">
        <f t="shared" si="43"/>
        <v>-1510.765094652905</v>
      </c>
      <c r="DL44" s="15">
        <f t="shared" si="43"/>
        <v>-1561.4749899782753</v>
      </c>
      <c r="DM44" s="15">
        <f t="shared" si="43"/>
        <v>-1612.407586260616</v>
      </c>
      <c r="DN44" s="15">
        <f t="shared" si="43"/>
        <v>-1663.5638615282967</v>
      </c>
      <c r="DO44" s="15">
        <f t="shared" si="43"/>
        <v>-1714.9447981048615</v>
      </c>
      <c r="DP44" s="15">
        <f t="shared" si="43"/>
        <v>-1766.5513826278918</v>
      </c>
      <c r="DQ44" s="15">
        <f t="shared" si="43"/>
        <v>-1818.3846060679518</v>
      </c>
      <c r="DR44" s="15">
        <f t="shared" si="43"/>
        <v>-1870.4454637476201</v>
      </c>
    </row>
    <row r="45" spans="1:122" x14ac:dyDescent="0.2">
      <c r="B45" s="1" t="s">
        <v>35</v>
      </c>
      <c r="C45" s="8">
        <f>C43-C44</f>
        <v>7068.3176725588546</v>
      </c>
      <c r="D45" s="8">
        <f>D43-D44</f>
        <v>7099.3593676708406</v>
      </c>
      <c r="E45" s="8">
        <f t="shared" ref="E45:BP45" si="44">E43-E44</f>
        <v>7130.5373875605292</v>
      </c>
      <c r="F45" s="8">
        <f t="shared" si="44"/>
        <v>7161.8523309208995</v>
      </c>
      <c r="G45" s="8">
        <f t="shared" si="44"/>
        <v>7193.3047990741943</v>
      </c>
      <c r="H45" s="8">
        <f t="shared" si="44"/>
        <v>7224.8953959834616</v>
      </c>
      <c r="I45" s="8">
        <f t="shared" si="44"/>
        <v>7256.6247282641561</v>
      </c>
      <c r="J45" s="8">
        <f t="shared" si="44"/>
        <v>7288.4934051957825</v>
      </c>
      <c r="K45" s="8">
        <f t="shared" si="44"/>
        <v>7320.5020387336008</v>
      </c>
      <c r="L45" s="8">
        <f t="shared" si="44"/>
        <v>7352.6512435203713</v>
      </c>
      <c r="M45" s="8">
        <f t="shared" si="44"/>
        <v>7384.9416368981656</v>
      </c>
      <c r="N45" s="24">
        <f t="shared" si="44"/>
        <v>7417.3738389202099</v>
      </c>
      <c r="O45" s="24">
        <f t="shared" si="44"/>
        <v>7449.9484723628011</v>
      </c>
      <c r="P45" s="24">
        <f t="shared" si="44"/>
        <v>7482.6661627372614</v>
      </c>
      <c r="Q45" s="24">
        <f t="shared" si="44"/>
        <v>7515.5275383019489</v>
      </c>
      <c r="R45" s="24">
        <f t="shared" si="44"/>
        <v>7548.5332300743248</v>
      </c>
      <c r="S45" s="24">
        <f t="shared" si="44"/>
        <v>7581.6838718430681</v>
      </c>
      <c r="T45" s="24">
        <f t="shared" si="44"/>
        <v>7614.9801001802462</v>
      </c>
      <c r="U45" s="24">
        <f t="shared" si="44"/>
        <v>7648.4225544535375</v>
      </c>
      <c r="V45" s="24">
        <f t="shared" si="44"/>
        <v>7682.0118768385128</v>
      </c>
      <c r="W45" s="24">
        <f t="shared" si="44"/>
        <v>7715.748712330962</v>
      </c>
      <c r="X45" s="24">
        <f t="shared" si="44"/>
        <v>7749.6337087592819</v>
      </c>
      <c r="Y45" s="24">
        <f t="shared" si="44"/>
        <v>7783.6675167969161</v>
      </c>
      <c r="Z45" s="24">
        <f t="shared" si="44"/>
        <v>7817.8507899748492</v>
      </c>
      <c r="AA45" s="24">
        <f t="shared" si="44"/>
        <v>7852.1841846941552</v>
      </c>
      <c r="AB45" s="24">
        <f t="shared" si="44"/>
        <v>7886.6683602386038</v>
      </c>
      <c r="AC45" s="24">
        <f t="shared" si="44"/>
        <v>7921.3039787873186</v>
      </c>
      <c r="AD45" s="24">
        <f t="shared" si="44"/>
        <v>7956.0917054274923</v>
      </c>
      <c r="AE45" s="24">
        <f t="shared" si="44"/>
        <v>7991.032208167162</v>
      </c>
      <c r="AF45" s="24">
        <f t="shared" si="44"/>
        <v>8026.1261579480288</v>
      </c>
      <c r="AG45" s="24">
        <f t="shared" si="44"/>
        <v>8061.3742286583511</v>
      </c>
      <c r="AH45" s="24">
        <f t="shared" si="44"/>
        <v>8096.7770971458758</v>
      </c>
      <c r="AI45" s="24">
        <f t="shared" si="44"/>
        <v>8132.3354432308415</v>
      </c>
      <c r="AJ45" s="24">
        <f t="shared" si="44"/>
        <v>8168.0499497190303</v>
      </c>
      <c r="AK45" s="24">
        <f t="shared" si="44"/>
        <v>8203.9213024148794</v>
      </c>
      <c r="AL45" s="24">
        <f t="shared" si="44"/>
        <v>8239.9501901346521</v>
      </c>
      <c r="AM45" s="24">
        <f t="shared" si="44"/>
        <v>8276.1373047196594</v>
      </c>
      <c r="AN45" s="24">
        <f t="shared" si="44"/>
        <v>8312.4833410495539</v>
      </c>
      <c r="AO45" s="24">
        <f t="shared" si="44"/>
        <v>8348.9889970556633</v>
      </c>
      <c r="AP45" s="24">
        <f t="shared" si="44"/>
        <v>8385.6549737343994</v>
      </c>
      <c r="AQ45" s="24">
        <f t="shared" si="44"/>
        <v>8422.4819751607156</v>
      </c>
      <c r="AR45" s="24">
        <f t="shared" si="44"/>
        <v>8459.4707085016307</v>
      </c>
      <c r="AS45" s="24">
        <f t="shared" si="44"/>
        <v>8496.6218840297988</v>
      </c>
      <c r="AT45" s="24">
        <f t="shared" si="44"/>
        <v>8533.9362151371643</v>
      </c>
      <c r="AU45" s="24">
        <f t="shared" si="44"/>
        <v>8571.4144183486424</v>
      </c>
      <c r="AV45" s="24">
        <f t="shared" si="44"/>
        <v>8609.0572133358892</v>
      </c>
      <c r="AW45" s="24">
        <f t="shared" si="44"/>
        <v>8646.8653229311221</v>
      </c>
      <c r="AX45" s="24">
        <f t="shared" si="44"/>
        <v>8684.8394731409953</v>
      </c>
      <c r="AY45" s="24">
        <f t="shared" si="44"/>
        <v>8722.9803931605402</v>
      </c>
      <c r="AZ45" s="24">
        <f t="shared" si="44"/>
        <v>8761.28881538717</v>
      </c>
      <c r="BA45" s="24">
        <f t="shared" si="44"/>
        <v>8799.7654754347459</v>
      </c>
      <c r="BB45" s="24">
        <f t="shared" si="44"/>
        <v>8838.4111121476963</v>
      </c>
      <c r="BC45" s="24">
        <f t="shared" si="44"/>
        <v>8877.2264676152117</v>
      </c>
      <c r="BD45" s="24">
        <f t="shared" si="44"/>
        <v>8916.2122871854881</v>
      </c>
      <c r="BE45" s="24">
        <f t="shared" si="44"/>
        <v>8955.3693194800435</v>
      </c>
      <c r="BF45" s="24">
        <f t="shared" si="44"/>
        <v>8994.6983164080939</v>
      </c>
      <c r="BG45" s="24">
        <f t="shared" si="44"/>
        <v>9034.2000331809868</v>
      </c>
      <c r="BH45" s="24">
        <f t="shared" si="44"/>
        <v>9073.8752283267058</v>
      </c>
      <c r="BI45" s="24">
        <f t="shared" si="44"/>
        <v>9113.7246637044409</v>
      </c>
      <c r="BJ45" s="24">
        <f t="shared" si="44"/>
        <v>9153.7491045192091</v>
      </c>
      <c r="BK45" s="24">
        <f t="shared" si="44"/>
        <v>9193.9493193365561</v>
      </c>
      <c r="BL45" s="24">
        <f t="shared" si="44"/>
        <v>9234.3260800973094</v>
      </c>
      <c r="BM45" s="24">
        <f t="shared" si="44"/>
        <v>9274.8801621324037</v>
      </c>
      <c r="BN45" s="24">
        <f t="shared" si="44"/>
        <v>9315.6123441777672</v>
      </c>
      <c r="BO45" s="24">
        <f t="shared" si="44"/>
        <v>9356.5234083892828</v>
      </c>
      <c r="BP45" s="24">
        <f t="shared" si="44"/>
        <v>9397.6141403577913</v>
      </c>
      <c r="BQ45" s="24">
        <f t="shared" ref="BQ45:DR45" si="45">BQ43-BQ44</f>
        <v>9438.8853291241958</v>
      </c>
      <c r="BR45" s="24">
        <f t="shared" si="45"/>
        <v>9480.3377671946</v>
      </c>
      <c r="BS45" s="24">
        <f t="shared" si="45"/>
        <v>9521.9722505555292</v>
      </c>
      <c r="BT45" s="24">
        <f t="shared" si="45"/>
        <v>9563.7895786892186</v>
      </c>
      <c r="BU45" s="24">
        <f t="shared" si="45"/>
        <v>9605.7905545889626</v>
      </c>
      <c r="BV45" s="24">
        <f t="shared" si="45"/>
        <v>9647.9759847745336</v>
      </c>
      <c r="BW45" s="24">
        <f t="shared" si="45"/>
        <v>9690.3466793076677</v>
      </c>
      <c r="BX45" s="24">
        <f t="shared" si="45"/>
        <v>9732.9034518076278</v>
      </c>
      <c r="BY45" s="24">
        <f t="shared" si="45"/>
        <v>9775.6471194668156</v>
      </c>
      <c r="BZ45" s="24">
        <f t="shared" si="45"/>
        <v>9818.5785030664738</v>
      </c>
      <c r="CA45" s="24">
        <f t="shared" si="45"/>
        <v>9861.6984269924415</v>
      </c>
      <c r="CB45" s="24">
        <f t="shared" si="45"/>
        <v>9905.0077192509834</v>
      </c>
      <c r="CC45" s="24">
        <f t="shared" si="45"/>
        <v>9948.5072114846935</v>
      </c>
      <c r="CD45" s="24">
        <f t="shared" si="45"/>
        <v>9992.1977389884632</v>
      </c>
      <c r="CE45" s="15">
        <f t="shared" si="45"/>
        <v>10036.08014072552</v>
      </c>
      <c r="CF45" s="15">
        <f t="shared" si="45"/>
        <v>10080.155259343541</v>
      </c>
      <c r="CG45" s="15">
        <f t="shared" si="45"/>
        <v>10124.423941190824</v>
      </c>
      <c r="CH45" s="15">
        <f t="shared" si="45"/>
        <v>10168.887036332555</v>
      </c>
      <c r="CI45" s="15">
        <f t="shared" si="45"/>
        <v>10213.545398567114</v>
      </c>
      <c r="CJ45" s="15">
        <f t="shared" si="45"/>
        <v>10258.399885442488</v>
      </c>
      <c r="CK45" s="15">
        <f t="shared" si="45"/>
        <v>10303.451358272723</v>
      </c>
      <c r="CL45" s="15">
        <f t="shared" si="45"/>
        <v>10348.700682154471</v>
      </c>
      <c r="CM45" s="15">
        <f t="shared" si="45"/>
        <v>10394.148725983599</v>
      </c>
      <c r="CN45" s="15">
        <f t="shared" si="45"/>
        <v>10439.796362471878</v>
      </c>
      <c r="CO45" s="15">
        <f t="shared" si="45"/>
        <v>10485.644468163733</v>
      </c>
      <c r="CP45" s="15">
        <f t="shared" si="45"/>
        <v>10531.693923453086</v>
      </c>
      <c r="CQ45" s="15">
        <f t="shared" si="45"/>
        <v>10577.94561260025</v>
      </c>
      <c r="CR45" s="15">
        <f t="shared" si="45"/>
        <v>10624.400423748921</v>
      </c>
      <c r="CS45" s="15">
        <f t="shared" si="45"/>
        <v>10671.059248943217</v>
      </c>
      <c r="CT45" s="15">
        <f t="shared" si="45"/>
        <v>10717.922984144827</v>
      </c>
      <c r="CU45" s="15">
        <f t="shared" si="45"/>
        <v>10764.992529250196</v>
      </c>
      <c r="CV45" s="15">
        <f t="shared" si="45"/>
        <v>10812.26878810782</v>
      </c>
      <c r="CW45" s="15">
        <f t="shared" si="45"/>
        <v>10859.752668535593</v>
      </c>
      <c r="CX45" s="15">
        <f t="shared" si="45"/>
        <v>10907.445082338245</v>
      </c>
      <c r="CY45" s="15">
        <f t="shared" si="45"/>
        <v>10955.346945324847</v>
      </c>
      <c r="CZ45" s="15">
        <f t="shared" si="45"/>
        <v>11003.459177326398</v>
      </c>
      <c r="DA45" s="15">
        <f t="shared" si="45"/>
        <v>11051.78270221349</v>
      </c>
      <c r="DB45" s="15">
        <f t="shared" si="45"/>
        <v>11100.318447914045</v>
      </c>
      <c r="DC45" s="15">
        <f t="shared" si="45"/>
        <v>11149.067346431133</v>
      </c>
      <c r="DD45" s="15">
        <f t="shared" si="45"/>
        <v>11198.030333860877</v>
      </c>
      <c r="DE45" s="15">
        <f t="shared" si="45"/>
        <v>11247.208350410416</v>
      </c>
      <c r="DF45" s="15">
        <f t="shared" si="45"/>
        <v>11296.602340415968</v>
      </c>
      <c r="DG45" s="15">
        <f t="shared" si="45"/>
        <v>11346.213252360962</v>
      </c>
      <c r="DH45" s="15">
        <f t="shared" si="45"/>
        <v>11396.042038894248</v>
      </c>
      <c r="DI45" s="15">
        <f t="shared" si="45"/>
        <v>11446.089656848391</v>
      </c>
      <c r="DJ45" s="15">
        <f t="shared" si="45"/>
        <v>11496.35706725805</v>
      </c>
      <c r="DK45" s="15">
        <f t="shared" si="45"/>
        <v>11546.845235378425</v>
      </c>
      <c r="DL45" s="15">
        <f t="shared" si="45"/>
        <v>11597.555130703795</v>
      </c>
      <c r="DM45" s="15">
        <f t="shared" si="45"/>
        <v>11648.487726986135</v>
      </c>
      <c r="DN45" s="15">
        <f t="shared" si="45"/>
        <v>11699.644002253817</v>
      </c>
      <c r="DO45" s="15">
        <f t="shared" si="45"/>
        <v>11751.024938830382</v>
      </c>
      <c r="DP45" s="15">
        <f t="shared" si="45"/>
        <v>11802.631523353411</v>
      </c>
      <c r="DQ45" s="15">
        <f t="shared" si="45"/>
        <v>11854.464746793472</v>
      </c>
      <c r="DR45" s="15">
        <f t="shared" si="45"/>
        <v>11906.52560447314</v>
      </c>
    </row>
    <row r="46" spans="1:122" x14ac:dyDescent="0.2">
      <c r="B46" s="1" t="s">
        <v>36</v>
      </c>
      <c r="C46" s="8">
        <f>C42-C45</f>
        <v>668703.02232744114</v>
      </c>
      <c r="D46" s="8">
        <f>D42-D45</f>
        <v>661603.6629597703</v>
      </c>
      <c r="E46" s="8">
        <f t="shared" ref="E46:BP46" si="46">E42-E45</f>
        <v>654473.12557220971</v>
      </c>
      <c r="F46" s="8">
        <f t="shared" si="46"/>
        <v>647311.27324128884</v>
      </c>
      <c r="G46" s="8">
        <f t="shared" si="46"/>
        <v>640117.96844221465</v>
      </c>
      <c r="H46" s="8">
        <f t="shared" si="46"/>
        <v>632893.07304623118</v>
      </c>
      <c r="I46" s="8">
        <f t="shared" si="46"/>
        <v>625636.44831796701</v>
      </c>
      <c r="J46" s="8">
        <f t="shared" si="46"/>
        <v>618347.95491277124</v>
      </c>
      <c r="K46" s="8">
        <f t="shared" si="46"/>
        <v>611027.45287403767</v>
      </c>
      <c r="L46" s="8">
        <f t="shared" si="46"/>
        <v>603674.80163051735</v>
      </c>
      <c r="M46" s="8">
        <f t="shared" si="46"/>
        <v>596289.85999361915</v>
      </c>
      <c r="N46" s="24">
        <f t="shared" si="46"/>
        <v>588872.48615469888</v>
      </c>
      <c r="O46" s="24">
        <f t="shared" si="46"/>
        <v>581422.53768233606</v>
      </c>
      <c r="P46" s="24">
        <f t="shared" si="46"/>
        <v>573939.87151959876</v>
      </c>
      <c r="Q46" s="24">
        <f t="shared" si="46"/>
        <v>566424.34398129676</v>
      </c>
      <c r="R46" s="24">
        <f t="shared" si="46"/>
        <v>558875.81075122242</v>
      </c>
      <c r="S46" s="24">
        <f t="shared" si="46"/>
        <v>551294.12687937939</v>
      </c>
      <c r="T46" s="24">
        <f t="shared" si="46"/>
        <v>543679.14677919913</v>
      </c>
      <c r="U46" s="24">
        <f t="shared" si="46"/>
        <v>536030.72422474565</v>
      </c>
      <c r="V46" s="24">
        <f t="shared" si="46"/>
        <v>528348.71234790713</v>
      </c>
      <c r="W46" s="24">
        <f t="shared" si="46"/>
        <v>520632.96363557619</v>
      </c>
      <c r="X46" s="24">
        <f t="shared" si="46"/>
        <v>512883.32992681692</v>
      </c>
      <c r="Y46" s="24">
        <f t="shared" si="46"/>
        <v>505099.66241002001</v>
      </c>
      <c r="Z46" s="24">
        <f t="shared" si="46"/>
        <v>497281.81162004516</v>
      </c>
      <c r="AA46" s="24">
        <f t="shared" si="46"/>
        <v>489429.62743535102</v>
      </c>
      <c r="AB46" s="24">
        <f t="shared" si="46"/>
        <v>481542.95907511242</v>
      </c>
      <c r="AC46" s="24">
        <f t="shared" si="46"/>
        <v>473621.65509632509</v>
      </c>
      <c r="AD46" s="24">
        <f t="shared" si="46"/>
        <v>465665.56339089759</v>
      </c>
      <c r="AE46" s="24">
        <f t="shared" si="46"/>
        <v>457674.53118273045</v>
      </c>
      <c r="AF46" s="24">
        <f t="shared" si="46"/>
        <v>449648.40502478241</v>
      </c>
      <c r="AG46" s="24">
        <f t="shared" si="46"/>
        <v>441587.03079612408</v>
      </c>
      <c r="AH46" s="24">
        <f t="shared" si="46"/>
        <v>433490.25369897822</v>
      </c>
      <c r="AI46" s="24">
        <f t="shared" si="46"/>
        <v>425357.91825574735</v>
      </c>
      <c r="AJ46" s="24">
        <f t="shared" si="46"/>
        <v>417189.86830602831</v>
      </c>
      <c r="AK46" s="24">
        <f t="shared" si="46"/>
        <v>408985.9470036134</v>
      </c>
      <c r="AL46" s="24">
        <f t="shared" si="46"/>
        <v>400745.99681347876</v>
      </c>
      <c r="AM46" s="24">
        <f t="shared" si="46"/>
        <v>392469.85950875911</v>
      </c>
      <c r="AN46" s="24">
        <f t="shared" si="46"/>
        <v>384157.37616770953</v>
      </c>
      <c r="AO46" s="24">
        <f t="shared" si="46"/>
        <v>375808.38717065385</v>
      </c>
      <c r="AP46" s="24">
        <f t="shared" si="46"/>
        <v>367422.73219691945</v>
      </c>
      <c r="AQ46" s="24">
        <f t="shared" si="46"/>
        <v>359000.25022175873</v>
      </c>
      <c r="AR46" s="24">
        <f t="shared" si="46"/>
        <v>350540.77951325709</v>
      </c>
      <c r="AS46" s="24">
        <f t="shared" si="46"/>
        <v>342044.15762922727</v>
      </c>
      <c r="AT46" s="24">
        <f t="shared" si="46"/>
        <v>333510.22141409008</v>
      </c>
      <c r="AU46" s="24">
        <f t="shared" si="46"/>
        <v>324938.80699574144</v>
      </c>
      <c r="AV46" s="24">
        <f t="shared" si="46"/>
        <v>316329.74978240556</v>
      </c>
      <c r="AW46" s="24">
        <f t="shared" si="46"/>
        <v>307682.88445947442</v>
      </c>
      <c r="AX46" s="24">
        <f t="shared" si="46"/>
        <v>298998.04498633341</v>
      </c>
      <c r="AY46" s="24">
        <f t="shared" si="46"/>
        <v>290275.06459317286</v>
      </c>
      <c r="AZ46" s="24">
        <f t="shared" si="46"/>
        <v>281513.77577778569</v>
      </c>
      <c r="BA46" s="24">
        <f t="shared" si="46"/>
        <v>272714.01030235097</v>
      </c>
      <c r="BB46" s="24">
        <f t="shared" si="46"/>
        <v>263875.5991902033</v>
      </c>
      <c r="BC46" s="24">
        <f t="shared" si="46"/>
        <v>254998.37272258807</v>
      </c>
      <c r="BD46" s="24">
        <f t="shared" si="46"/>
        <v>246082.16043540259</v>
      </c>
      <c r="BE46" s="24">
        <f t="shared" si="46"/>
        <v>237126.79111592256</v>
      </c>
      <c r="BF46" s="24">
        <f t="shared" si="46"/>
        <v>228132.09279951447</v>
      </c>
      <c r="BG46" s="24">
        <f t="shared" si="46"/>
        <v>219097.89276633348</v>
      </c>
      <c r="BH46" s="24">
        <f t="shared" si="46"/>
        <v>210024.01753800677</v>
      </c>
      <c r="BI46" s="24">
        <f t="shared" si="46"/>
        <v>200910.29287430234</v>
      </c>
      <c r="BJ46" s="24">
        <f t="shared" si="46"/>
        <v>191756.54376978314</v>
      </c>
      <c r="BK46" s="24">
        <f t="shared" si="46"/>
        <v>182562.59445044657</v>
      </c>
      <c r="BL46" s="24">
        <f t="shared" si="46"/>
        <v>173328.26837034925</v>
      </c>
      <c r="BM46" s="24">
        <f t="shared" si="46"/>
        <v>164053.38820821684</v>
      </c>
      <c r="BN46" s="24">
        <f t="shared" si="46"/>
        <v>154737.77586403908</v>
      </c>
      <c r="BO46" s="24">
        <f t="shared" si="46"/>
        <v>145381.25245564981</v>
      </c>
      <c r="BP46" s="24">
        <f t="shared" si="46"/>
        <v>135983.63831529202</v>
      </c>
      <c r="BQ46" s="24">
        <f t="shared" ref="BQ46:DR46" si="47">BQ42-BQ45</f>
        <v>126544.75298616782</v>
      </c>
      <c r="BR46" s="24">
        <f t="shared" si="47"/>
        <v>117064.41521897321</v>
      </c>
      <c r="BS46" s="24">
        <f t="shared" si="47"/>
        <v>107542.44296841769</v>
      </c>
      <c r="BT46" s="24">
        <f t="shared" si="47"/>
        <v>97978.653389728468</v>
      </c>
      <c r="BU46" s="24">
        <f t="shared" si="47"/>
        <v>88372.862835139502</v>
      </c>
      <c r="BV46" s="24">
        <f t="shared" si="47"/>
        <v>78724.886850364972</v>
      </c>
      <c r="BW46" s="24">
        <f t="shared" si="47"/>
        <v>69034.540171057306</v>
      </c>
      <c r="BX46" s="24">
        <f t="shared" si="47"/>
        <v>59301.636719249676</v>
      </c>
      <c r="BY46" s="24">
        <f t="shared" si="47"/>
        <v>49525.989599782857</v>
      </c>
      <c r="BZ46" s="24">
        <f t="shared" si="47"/>
        <v>39707.411096716387</v>
      </c>
      <c r="CA46" s="24">
        <f t="shared" si="47"/>
        <v>29845.712669723944</v>
      </c>
      <c r="CB46" s="24">
        <f t="shared" si="47"/>
        <v>19940.704950472958</v>
      </c>
      <c r="CC46" s="24">
        <f t="shared" si="47"/>
        <v>9992.197738988265</v>
      </c>
      <c r="CD46" s="24">
        <f t="shared" si="47"/>
        <v>-1.9826984498649836E-10</v>
      </c>
      <c r="CE46" s="15">
        <f t="shared" si="47"/>
        <v>-10036.080140725719</v>
      </c>
      <c r="CF46" s="15">
        <f t="shared" si="47"/>
        <v>-20116.235400069258</v>
      </c>
      <c r="CG46" s="15">
        <f t="shared" si="47"/>
        <v>-30240.659341260081</v>
      </c>
      <c r="CH46" s="15">
        <f t="shared" si="47"/>
        <v>-40409.546377592633</v>
      </c>
      <c r="CI46" s="15">
        <f t="shared" si="47"/>
        <v>-50623.091776159745</v>
      </c>
      <c r="CJ46" s="15">
        <f t="shared" si="47"/>
        <v>-60881.491661602231</v>
      </c>
      <c r="CK46" s="15">
        <f t="shared" si="47"/>
        <v>-71184.943019874947</v>
      </c>
      <c r="CL46" s="15">
        <f t="shared" si="47"/>
        <v>-81533.643702029425</v>
      </c>
      <c r="CM46" s="15">
        <f t="shared" si="47"/>
        <v>-91927.792428013025</v>
      </c>
      <c r="CN46" s="15">
        <f t="shared" si="47"/>
        <v>-102367.58879048491</v>
      </c>
      <c r="CO46" s="15">
        <f t="shared" si="47"/>
        <v>-112853.23325864864</v>
      </c>
      <c r="CP46" s="15">
        <f t="shared" si="47"/>
        <v>-123384.92718210173</v>
      </c>
      <c r="CQ46" s="15">
        <f t="shared" si="47"/>
        <v>-133962.87279470198</v>
      </c>
      <c r="CR46" s="15">
        <f t="shared" si="47"/>
        <v>-144587.27321845089</v>
      </c>
      <c r="CS46" s="15">
        <f t="shared" si="47"/>
        <v>-155258.33246739412</v>
      </c>
      <c r="CT46" s="15">
        <f t="shared" si="47"/>
        <v>-165976.25545153895</v>
      </c>
      <c r="CU46" s="15">
        <f t="shared" si="47"/>
        <v>-176741.24798078914</v>
      </c>
      <c r="CV46" s="15">
        <f t="shared" si="47"/>
        <v>-187553.51676889695</v>
      </c>
      <c r="CW46" s="15">
        <f t="shared" si="47"/>
        <v>-198413.26943743255</v>
      </c>
      <c r="CX46" s="15">
        <f t="shared" si="47"/>
        <v>-209320.71451977079</v>
      </c>
      <c r="CY46" s="15">
        <f t="shared" si="47"/>
        <v>-220276.06146509564</v>
      </c>
      <c r="CZ46" s="15">
        <f t="shared" si="47"/>
        <v>-231279.52064242205</v>
      </c>
      <c r="DA46" s="15">
        <f t="shared" si="47"/>
        <v>-242331.30334463555</v>
      </c>
      <c r="DB46" s="15">
        <f t="shared" si="47"/>
        <v>-253431.62179254959</v>
      </c>
      <c r="DC46" s="15">
        <f t="shared" si="47"/>
        <v>-264580.6891389807</v>
      </c>
      <c r="DD46" s="15">
        <f t="shared" si="47"/>
        <v>-275778.71947284159</v>
      </c>
      <c r="DE46" s="15">
        <f t="shared" si="47"/>
        <v>-287025.92782325199</v>
      </c>
      <c r="DF46" s="15">
        <f t="shared" si="47"/>
        <v>-298322.53016366798</v>
      </c>
      <c r="DG46" s="15">
        <f t="shared" si="47"/>
        <v>-309668.74341602891</v>
      </c>
      <c r="DH46" s="15">
        <f t="shared" si="47"/>
        <v>-321064.78545492317</v>
      </c>
      <c r="DI46" s="15">
        <f t="shared" si="47"/>
        <v>-332510.87511177157</v>
      </c>
      <c r="DJ46" s="15">
        <f t="shared" si="47"/>
        <v>-344007.23217902961</v>
      </c>
      <c r="DK46" s="15">
        <f t="shared" si="47"/>
        <v>-355554.07741440804</v>
      </c>
      <c r="DL46" s="15">
        <f t="shared" si="47"/>
        <v>-367151.63254511182</v>
      </c>
      <c r="DM46" s="15">
        <f t="shared" si="47"/>
        <v>-378800.12027209793</v>
      </c>
      <c r="DN46" s="15">
        <f t="shared" si="47"/>
        <v>-390499.76427435176</v>
      </c>
      <c r="DO46" s="15">
        <f t="shared" si="47"/>
        <v>-402250.78921318217</v>
      </c>
      <c r="DP46" s="15">
        <f t="shared" si="47"/>
        <v>-414053.42073653557</v>
      </c>
      <c r="DQ46" s="15">
        <f t="shared" si="47"/>
        <v>-425907.88548332907</v>
      </c>
      <c r="DR46" s="15">
        <f t="shared" si="47"/>
        <v>-437814.4110878022</v>
      </c>
    </row>
    <row r="49" spans="2:3" x14ac:dyDescent="0.2">
      <c r="B49" s="9" t="s">
        <v>56</v>
      </c>
      <c r="C49" s="10" t="s">
        <v>37</v>
      </c>
    </row>
    <row r="50" spans="2:3" x14ac:dyDescent="0.2">
      <c r="B50" s="11" t="s">
        <v>38</v>
      </c>
      <c r="C50" s="12">
        <f>C43</f>
        <v>10036.08014072552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E13" sqref="E13"/>
    </sheetView>
  </sheetViews>
  <sheetFormatPr defaultRowHeight="15" x14ac:dyDescent="0.25"/>
  <cols>
    <col min="1" max="1" width="9.140625" style="30"/>
    <col min="2" max="2" width="7.85546875" style="30" customWidth="1"/>
    <col min="3" max="3" width="14.5703125" style="30" customWidth="1"/>
    <col min="4" max="4" width="14.42578125" style="30" customWidth="1"/>
    <col min="5" max="7" width="14.5703125" style="30" customWidth="1"/>
    <col min="8" max="16384" width="9.140625" style="30"/>
  </cols>
  <sheetData>
    <row r="1" spans="1:13" x14ac:dyDescent="0.25">
      <c r="A1" s="28"/>
      <c r="B1" s="28"/>
      <c r="C1" s="28"/>
      <c r="D1" s="28"/>
      <c r="E1" s="28"/>
      <c r="F1" s="28"/>
      <c r="G1" s="29"/>
    </row>
    <row r="2" spans="1:13" x14ac:dyDescent="0.25">
      <c r="A2" s="28"/>
      <c r="B2" s="28"/>
      <c r="C2" s="28"/>
      <c r="D2" s="28"/>
      <c r="E2" s="28"/>
      <c r="F2" s="31"/>
      <c r="G2" s="32"/>
    </row>
    <row r="3" spans="1:13" x14ac:dyDescent="0.25">
      <c r="A3" s="28"/>
      <c r="B3" s="28"/>
      <c r="C3" s="28"/>
      <c r="D3" s="28"/>
      <c r="E3" s="28"/>
      <c r="F3" s="31"/>
      <c r="G3" s="32"/>
    </row>
    <row r="4" spans="1:13" ht="21" x14ac:dyDescent="0.35">
      <c r="A4" s="28"/>
      <c r="B4" s="33" t="s">
        <v>79</v>
      </c>
      <c r="C4" s="28"/>
      <c r="D4" s="28"/>
      <c r="E4" s="34"/>
      <c r="F4" s="35"/>
      <c r="G4" s="28"/>
      <c r="K4" s="36"/>
      <c r="L4" s="37"/>
    </row>
    <row r="5" spans="1:13" x14ac:dyDescent="0.25">
      <c r="A5" s="28"/>
      <c r="B5" s="28"/>
      <c r="C5" s="28"/>
      <c r="D5" s="28"/>
      <c r="E5" s="28"/>
      <c r="F5" s="35"/>
      <c r="G5" s="28"/>
      <c r="K5" s="38"/>
      <c r="L5" s="37"/>
    </row>
    <row r="6" spans="1:13" x14ac:dyDescent="0.25">
      <c r="A6" s="28"/>
      <c r="B6" s="39" t="s">
        <v>58</v>
      </c>
      <c r="C6" s="40"/>
      <c r="D6" s="41"/>
      <c r="E6" s="63">
        <v>43466</v>
      </c>
      <c r="F6" s="42"/>
      <c r="G6" s="28"/>
      <c r="K6" s="43"/>
      <c r="L6" s="43"/>
    </row>
    <row r="7" spans="1:13" x14ac:dyDescent="0.25">
      <c r="A7" s="28"/>
      <c r="B7" s="44" t="s">
        <v>59</v>
      </c>
      <c r="C7" s="45"/>
      <c r="D7" s="46"/>
      <c r="E7" s="64">
        <v>44</v>
      </c>
      <c r="F7" s="47" t="s">
        <v>31</v>
      </c>
      <c r="G7" s="28"/>
      <c r="K7" s="48"/>
      <c r="L7" s="48"/>
    </row>
    <row r="8" spans="1:13" x14ac:dyDescent="0.25">
      <c r="A8" s="28"/>
      <c r="B8" s="44" t="s">
        <v>60</v>
      </c>
      <c r="C8" s="45"/>
      <c r="E8" s="65">
        <f>12876*1.07</f>
        <v>13777.320000000002</v>
      </c>
      <c r="F8" s="47" t="s">
        <v>61</v>
      </c>
      <c r="G8" s="28"/>
      <c r="K8" s="48"/>
      <c r="L8" s="48"/>
    </row>
    <row r="9" spans="1:13" x14ac:dyDescent="0.25">
      <c r="A9" s="28"/>
      <c r="B9" s="44" t="s">
        <v>62</v>
      </c>
      <c r="C9" s="45"/>
      <c r="D9" s="46"/>
      <c r="E9" s="66">
        <v>1</v>
      </c>
      <c r="F9" s="47"/>
      <c r="G9" s="28"/>
      <c r="K9" s="49"/>
      <c r="L9" s="49"/>
    </row>
    <row r="10" spans="1:13" x14ac:dyDescent="0.25">
      <c r="A10" s="28"/>
      <c r="B10" s="44" t="s">
        <v>63</v>
      </c>
      <c r="C10" s="45"/>
      <c r="D10" s="50">
        <f>E6-1</f>
        <v>43465</v>
      </c>
      <c r="E10" s="65">
        <f>E8</f>
        <v>13777.320000000002</v>
      </c>
      <c r="F10" s="47" t="s">
        <v>61</v>
      </c>
      <c r="G10" s="28"/>
      <c r="K10" s="49"/>
      <c r="L10" s="49"/>
    </row>
    <row r="11" spans="1:13" x14ac:dyDescent="0.25">
      <c r="A11" s="28"/>
      <c r="B11" s="44" t="s">
        <v>64</v>
      </c>
      <c r="C11" s="45"/>
      <c r="D11" s="50">
        <f>EDATE(D10,E7)</f>
        <v>44804</v>
      </c>
      <c r="E11" s="65">
        <v>0</v>
      </c>
      <c r="F11" s="47" t="s">
        <v>61</v>
      </c>
      <c r="G11" s="28"/>
      <c r="K11" s="48"/>
      <c r="L11" s="48"/>
      <c r="M11" s="49"/>
    </row>
    <row r="12" spans="1:13" x14ac:dyDescent="0.25">
      <c r="A12" s="28"/>
      <c r="B12" s="51" t="s">
        <v>65</v>
      </c>
      <c r="C12" s="52"/>
      <c r="D12" s="53"/>
      <c r="E12" s="54">
        <v>4.2999999999999997E-2</v>
      </c>
      <c r="F12" s="55"/>
      <c r="G12" s="56"/>
      <c r="K12" s="48"/>
      <c r="L12" s="48"/>
      <c r="M12" s="49"/>
    </row>
    <row r="13" spans="1:13" x14ac:dyDescent="0.25">
      <c r="A13" s="28"/>
      <c r="B13" s="57"/>
      <c r="C13" s="45"/>
      <c r="E13" s="58"/>
      <c r="F13" s="57"/>
      <c r="G13" s="56"/>
      <c r="K13" s="48"/>
      <c r="L13" s="48"/>
      <c r="M13" s="49"/>
    </row>
    <row r="14" spans="1:13" x14ac:dyDescent="0.25">
      <c r="K14" s="48"/>
      <c r="L14" s="48"/>
      <c r="M14" s="49"/>
    </row>
    <row r="15" spans="1:13" ht="15.75" thickBot="1" x14ac:dyDescent="0.3">
      <c r="A15" s="59" t="s">
        <v>66</v>
      </c>
      <c r="B15" s="59" t="s">
        <v>67</v>
      </c>
      <c r="C15" s="59" t="s">
        <v>68</v>
      </c>
      <c r="D15" s="59" t="s">
        <v>34</v>
      </c>
      <c r="E15" s="59" t="s">
        <v>35</v>
      </c>
      <c r="F15" s="59" t="s">
        <v>69</v>
      </c>
      <c r="G15" s="59" t="s">
        <v>70</v>
      </c>
      <c r="K15" s="48"/>
      <c r="L15" s="48"/>
      <c r="M15" s="49"/>
    </row>
    <row r="16" spans="1:13" x14ac:dyDescent="0.25">
      <c r="A16" s="60">
        <f>E6</f>
        <v>43466</v>
      </c>
      <c r="B16" s="61">
        <v>1</v>
      </c>
      <c r="C16" s="35">
        <f>E10</f>
        <v>13777.320000000002</v>
      </c>
      <c r="D16" s="62">
        <f>ROUND(C16*$E$12/12,3)</f>
        <v>49.369</v>
      </c>
      <c r="E16" s="62">
        <f>PPMT($E$12/12,B16,$E$7,-$E$10,$E$11,0)</f>
        <v>289.64444165235216</v>
      </c>
      <c r="F16" s="62">
        <f>ROUND(PMT($E$12/12,E7,-E10,E11),3)</f>
        <v>339.01299999999998</v>
      </c>
      <c r="G16" s="62">
        <f>ROUND(C16-E16,3)</f>
        <v>13487.675999999999</v>
      </c>
      <c r="K16" s="48"/>
      <c r="L16" s="48"/>
      <c r="M16" s="49"/>
    </row>
    <row r="17" spans="1:13" x14ac:dyDescent="0.25">
      <c r="A17" s="60">
        <f>EDATE(A16,1)</f>
        <v>43497</v>
      </c>
      <c r="B17" s="61">
        <v>2</v>
      </c>
      <c r="C17" s="35">
        <f>G16</f>
        <v>13487.675999999999</v>
      </c>
      <c r="D17" s="62">
        <f t="shared" ref="D17:D59" si="0">ROUND(C17*$E$12/12,3)</f>
        <v>48.331000000000003</v>
      </c>
      <c r="E17" s="62">
        <f t="shared" ref="E17:E59" si="1">PPMT($E$12/12,B17,$E$7,-$E$10,$E$11,0)</f>
        <v>290.68233423493967</v>
      </c>
      <c r="F17" s="62">
        <f>F16</f>
        <v>339.01299999999998</v>
      </c>
      <c r="G17" s="62">
        <f t="shared" ref="G17:G59" si="2">ROUND(C17-E17,3)</f>
        <v>13196.994000000001</v>
      </c>
      <c r="K17" s="48"/>
      <c r="L17" s="48"/>
      <c r="M17" s="49"/>
    </row>
    <row r="18" spans="1:13" x14ac:dyDescent="0.25">
      <c r="A18" s="60">
        <f>EDATE(A17,1)</f>
        <v>43525</v>
      </c>
      <c r="B18" s="61">
        <v>3</v>
      </c>
      <c r="C18" s="35">
        <f>G17</f>
        <v>13196.994000000001</v>
      </c>
      <c r="D18" s="62">
        <f t="shared" si="0"/>
        <v>47.289000000000001</v>
      </c>
      <c r="E18" s="62">
        <f t="shared" si="1"/>
        <v>291.72394593261487</v>
      </c>
      <c r="F18" s="62">
        <f t="shared" ref="F18:F59" si="3">F17</f>
        <v>339.01299999999998</v>
      </c>
      <c r="G18" s="62">
        <f t="shared" si="2"/>
        <v>12905.27</v>
      </c>
      <c r="K18" s="48"/>
      <c r="L18" s="48"/>
      <c r="M18" s="49"/>
    </row>
    <row r="19" spans="1:13" x14ac:dyDescent="0.25">
      <c r="A19" s="60">
        <f t="shared" ref="A19:A59" si="4">EDATE(A18,1)</f>
        <v>43556</v>
      </c>
      <c r="B19" s="61">
        <v>4</v>
      </c>
      <c r="C19" s="35">
        <f t="shared" ref="C19:C59" si="5">G18</f>
        <v>12905.27</v>
      </c>
      <c r="D19" s="62">
        <f t="shared" si="0"/>
        <v>46.244</v>
      </c>
      <c r="E19" s="62">
        <f t="shared" si="1"/>
        <v>292.76929007220679</v>
      </c>
      <c r="F19" s="62">
        <f t="shared" si="3"/>
        <v>339.01299999999998</v>
      </c>
      <c r="G19" s="62">
        <f t="shared" si="2"/>
        <v>12612.501</v>
      </c>
      <c r="K19" s="48"/>
      <c r="L19" s="48"/>
      <c r="M19" s="49"/>
    </row>
    <row r="20" spans="1:13" x14ac:dyDescent="0.25">
      <c r="A20" s="60">
        <f t="shared" si="4"/>
        <v>43586</v>
      </c>
      <c r="B20" s="61">
        <v>5</v>
      </c>
      <c r="C20" s="35">
        <f t="shared" si="5"/>
        <v>12612.501</v>
      </c>
      <c r="D20" s="62">
        <f t="shared" si="0"/>
        <v>45.195</v>
      </c>
      <c r="E20" s="62">
        <f t="shared" si="1"/>
        <v>293.81838002829886</v>
      </c>
      <c r="F20" s="62">
        <f t="shared" si="3"/>
        <v>339.01299999999998</v>
      </c>
      <c r="G20" s="62">
        <f t="shared" si="2"/>
        <v>12318.683000000001</v>
      </c>
      <c r="K20" s="48"/>
      <c r="L20" s="48"/>
      <c r="M20" s="49"/>
    </row>
    <row r="21" spans="1:13" x14ac:dyDescent="0.25">
      <c r="A21" s="60">
        <f t="shared" si="4"/>
        <v>43617</v>
      </c>
      <c r="B21" s="61">
        <v>6</v>
      </c>
      <c r="C21" s="35">
        <f t="shared" si="5"/>
        <v>12318.683000000001</v>
      </c>
      <c r="D21" s="62">
        <f t="shared" si="0"/>
        <v>44.142000000000003</v>
      </c>
      <c r="E21" s="62">
        <f t="shared" si="1"/>
        <v>294.87122922340023</v>
      </c>
      <c r="F21" s="62">
        <f t="shared" si="3"/>
        <v>339.01299999999998</v>
      </c>
      <c r="G21" s="62">
        <f t="shared" si="2"/>
        <v>12023.812</v>
      </c>
      <c r="K21" s="48"/>
      <c r="L21" s="48"/>
      <c r="M21" s="49"/>
    </row>
    <row r="22" spans="1:13" x14ac:dyDescent="0.25">
      <c r="A22" s="60">
        <f t="shared" si="4"/>
        <v>43647</v>
      </c>
      <c r="B22" s="61">
        <v>7</v>
      </c>
      <c r="C22" s="35">
        <f t="shared" si="5"/>
        <v>12023.812</v>
      </c>
      <c r="D22" s="62">
        <f t="shared" si="0"/>
        <v>43.085000000000001</v>
      </c>
      <c r="E22" s="62">
        <f t="shared" si="1"/>
        <v>295.92785112811742</v>
      </c>
      <c r="F22" s="62">
        <f t="shared" si="3"/>
        <v>339.01299999999998</v>
      </c>
      <c r="G22" s="62">
        <f t="shared" si="2"/>
        <v>11727.884</v>
      </c>
      <c r="K22" s="48"/>
      <c r="L22" s="48"/>
      <c r="M22" s="49"/>
    </row>
    <row r="23" spans="1:13" x14ac:dyDescent="0.25">
      <c r="A23" s="60">
        <f>EDATE(A22,1)</f>
        <v>43678</v>
      </c>
      <c r="B23" s="61">
        <v>8</v>
      </c>
      <c r="C23" s="35">
        <f t="shared" si="5"/>
        <v>11727.884</v>
      </c>
      <c r="D23" s="62">
        <f t="shared" si="0"/>
        <v>42.024999999999999</v>
      </c>
      <c r="E23" s="62">
        <f t="shared" si="1"/>
        <v>296.9882592613265</v>
      </c>
      <c r="F23" s="62">
        <f t="shared" si="3"/>
        <v>339.01299999999998</v>
      </c>
      <c r="G23" s="62">
        <f t="shared" si="2"/>
        <v>11430.896000000001</v>
      </c>
      <c r="K23" s="48"/>
      <c r="L23" s="48"/>
      <c r="M23" s="49"/>
    </row>
    <row r="24" spans="1:13" x14ac:dyDescent="0.25">
      <c r="A24" s="60">
        <f t="shared" si="4"/>
        <v>43709</v>
      </c>
      <c r="B24" s="61">
        <v>9</v>
      </c>
      <c r="C24" s="35">
        <f t="shared" si="5"/>
        <v>11430.896000000001</v>
      </c>
      <c r="D24" s="62">
        <f t="shared" si="0"/>
        <v>40.960999999999999</v>
      </c>
      <c r="E24" s="62">
        <f t="shared" si="1"/>
        <v>298.05246719034625</v>
      </c>
      <c r="F24" s="62">
        <f t="shared" si="3"/>
        <v>339.01299999999998</v>
      </c>
      <c r="G24" s="62">
        <f t="shared" si="2"/>
        <v>11132.843999999999</v>
      </c>
      <c r="K24" s="48"/>
      <c r="L24" s="48"/>
      <c r="M24" s="49"/>
    </row>
    <row r="25" spans="1:13" x14ac:dyDescent="0.25">
      <c r="A25" s="60">
        <f t="shared" si="4"/>
        <v>43739</v>
      </c>
      <c r="B25" s="61">
        <v>10</v>
      </c>
      <c r="C25" s="35">
        <f t="shared" si="5"/>
        <v>11132.843999999999</v>
      </c>
      <c r="D25" s="62">
        <f t="shared" si="0"/>
        <v>39.893000000000001</v>
      </c>
      <c r="E25" s="62">
        <f t="shared" si="1"/>
        <v>299.12048853111168</v>
      </c>
      <c r="F25" s="62">
        <f t="shared" si="3"/>
        <v>339.01299999999998</v>
      </c>
      <c r="G25" s="62">
        <f t="shared" si="2"/>
        <v>10833.724</v>
      </c>
      <c r="K25" s="48"/>
      <c r="L25" s="48"/>
      <c r="M25" s="49"/>
    </row>
    <row r="26" spans="1:13" x14ac:dyDescent="0.25">
      <c r="A26" s="60">
        <f t="shared" si="4"/>
        <v>43770</v>
      </c>
      <c r="B26" s="61">
        <v>11</v>
      </c>
      <c r="C26" s="35">
        <f t="shared" si="5"/>
        <v>10833.724</v>
      </c>
      <c r="D26" s="62">
        <f t="shared" si="0"/>
        <v>38.820999999999998</v>
      </c>
      <c r="E26" s="62">
        <f t="shared" si="1"/>
        <v>300.19233694834816</v>
      </c>
      <c r="F26" s="62">
        <f t="shared" si="3"/>
        <v>339.01299999999998</v>
      </c>
      <c r="G26" s="62">
        <f t="shared" si="2"/>
        <v>10533.531999999999</v>
      </c>
      <c r="K26" s="46"/>
      <c r="L26" s="46"/>
      <c r="M26" s="46"/>
    </row>
    <row r="27" spans="1:13" x14ac:dyDescent="0.25">
      <c r="A27" s="60">
        <f t="shared" si="4"/>
        <v>43800</v>
      </c>
      <c r="B27" s="61">
        <v>12</v>
      </c>
      <c r="C27" s="35">
        <f t="shared" si="5"/>
        <v>10533.531999999999</v>
      </c>
      <c r="D27" s="62">
        <f t="shared" si="0"/>
        <v>37.744999999999997</v>
      </c>
      <c r="E27" s="62">
        <f t="shared" si="1"/>
        <v>301.26802615574638</v>
      </c>
      <c r="F27" s="62">
        <f t="shared" si="3"/>
        <v>339.01299999999998</v>
      </c>
      <c r="G27" s="62">
        <f t="shared" si="2"/>
        <v>10232.263999999999</v>
      </c>
    </row>
    <row r="28" spans="1:13" x14ac:dyDescent="0.25">
      <c r="A28" s="60">
        <f t="shared" si="4"/>
        <v>43831</v>
      </c>
      <c r="B28" s="61">
        <v>13</v>
      </c>
      <c r="C28" s="35">
        <f t="shared" si="5"/>
        <v>10232.263999999999</v>
      </c>
      <c r="D28" s="62">
        <f t="shared" si="0"/>
        <v>36.665999999999997</v>
      </c>
      <c r="E28" s="62">
        <f t="shared" si="1"/>
        <v>302.34756991613779</v>
      </c>
      <c r="F28" s="62">
        <f t="shared" si="3"/>
        <v>339.01299999999998</v>
      </c>
      <c r="G28" s="62">
        <f t="shared" si="2"/>
        <v>9929.9159999999993</v>
      </c>
    </row>
    <row r="29" spans="1:13" x14ac:dyDescent="0.25">
      <c r="A29" s="60">
        <f t="shared" si="4"/>
        <v>43862</v>
      </c>
      <c r="B29" s="61">
        <v>14</v>
      </c>
      <c r="C29" s="35">
        <f t="shared" si="5"/>
        <v>9929.9159999999993</v>
      </c>
      <c r="D29" s="62">
        <f t="shared" si="0"/>
        <v>35.582000000000001</v>
      </c>
      <c r="E29" s="62">
        <f t="shared" si="1"/>
        <v>303.43098204167063</v>
      </c>
      <c r="F29" s="62">
        <f t="shared" si="3"/>
        <v>339.01299999999998</v>
      </c>
      <c r="G29" s="62">
        <f t="shared" si="2"/>
        <v>9626.4850000000006</v>
      </c>
    </row>
    <row r="30" spans="1:13" x14ac:dyDescent="0.25">
      <c r="A30" s="60">
        <f t="shared" si="4"/>
        <v>43891</v>
      </c>
      <c r="B30" s="61">
        <v>15</v>
      </c>
      <c r="C30" s="35">
        <f t="shared" si="5"/>
        <v>9626.4850000000006</v>
      </c>
      <c r="D30" s="62">
        <f t="shared" si="0"/>
        <v>34.494999999999997</v>
      </c>
      <c r="E30" s="62">
        <f t="shared" si="1"/>
        <v>304.51827639398664</v>
      </c>
      <c r="F30" s="62">
        <f t="shared" si="3"/>
        <v>339.01299999999998</v>
      </c>
      <c r="G30" s="62">
        <f t="shared" si="2"/>
        <v>9321.9670000000006</v>
      </c>
    </row>
    <row r="31" spans="1:13" x14ac:dyDescent="0.25">
      <c r="A31" s="60">
        <f t="shared" si="4"/>
        <v>43922</v>
      </c>
      <c r="B31" s="61">
        <v>16</v>
      </c>
      <c r="C31" s="35">
        <f t="shared" si="5"/>
        <v>9321.9670000000006</v>
      </c>
      <c r="D31" s="62">
        <f t="shared" si="0"/>
        <v>33.404000000000003</v>
      </c>
      <c r="E31" s="62">
        <f t="shared" si="1"/>
        <v>305.60946688439839</v>
      </c>
      <c r="F31" s="62">
        <f t="shared" si="3"/>
        <v>339.01299999999998</v>
      </c>
      <c r="G31" s="62">
        <f t="shared" si="2"/>
        <v>9016.3580000000002</v>
      </c>
    </row>
    <row r="32" spans="1:13" x14ac:dyDescent="0.25">
      <c r="A32" s="60">
        <f t="shared" si="4"/>
        <v>43952</v>
      </c>
      <c r="B32" s="61">
        <v>17</v>
      </c>
      <c r="C32" s="35">
        <f t="shared" si="5"/>
        <v>9016.3580000000002</v>
      </c>
      <c r="D32" s="62">
        <f t="shared" si="0"/>
        <v>32.308999999999997</v>
      </c>
      <c r="E32" s="62">
        <f t="shared" si="1"/>
        <v>306.70456747406752</v>
      </c>
      <c r="F32" s="62">
        <f t="shared" si="3"/>
        <v>339.01299999999998</v>
      </c>
      <c r="G32" s="62">
        <f t="shared" si="2"/>
        <v>8709.6530000000002</v>
      </c>
    </row>
    <row r="33" spans="1:7" x14ac:dyDescent="0.25">
      <c r="A33" s="60">
        <f t="shared" si="4"/>
        <v>43983</v>
      </c>
      <c r="B33" s="61">
        <v>18</v>
      </c>
      <c r="C33" s="35">
        <f t="shared" si="5"/>
        <v>8709.6530000000002</v>
      </c>
      <c r="D33" s="62">
        <f t="shared" si="0"/>
        <v>31.21</v>
      </c>
      <c r="E33" s="62">
        <f t="shared" si="1"/>
        <v>307.80359217418288</v>
      </c>
      <c r="F33" s="62">
        <f t="shared" si="3"/>
        <v>339.01299999999998</v>
      </c>
      <c r="G33" s="62">
        <f t="shared" si="2"/>
        <v>8401.8490000000002</v>
      </c>
    </row>
    <row r="34" spans="1:7" x14ac:dyDescent="0.25">
      <c r="A34" s="60">
        <f t="shared" si="4"/>
        <v>44013</v>
      </c>
      <c r="B34" s="61">
        <v>19</v>
      </c>
      <c r="C34" s="35">
        <f t="shared" si="5"/>
        <v>8401.8490000000002</v>
      </c>
      <c r="D34" s="62">
        <f t="shared" si="0"/>
        <v>30.106999999999999</v>
      </c>
      <c r="E34" s="62">
        <f t="shared" si="1"/>
        <v>308.90655504614045</v>
      </c>
      <c r="F34" s="62">
        <f t="shared" si="3"/>
        <v>339.01299999999998</v>
      </c>
      <c r="G34" s="62">
        <f t="shared" si="2"/>
        <v>8092.942</v>
      </c>
    </row>
    <row r="35" spans="1:7" x14ac:dyDescent="0.25">
      <c r="A35" s="60">
        <f t="shared" si="4"/>
        <v>44044</v>
      </c>
      <c r="B35" s="61">
        <v>20</v>
      </c>
      <c r="C35" s="35">
        <f t="shared" si="5"/>
        <v>8092.942</v>
      </c>
      <c r="D35" s="62">
        <f t="shared" si="0"/>
        <v>29</v>
      </c>
      <c r="E35" s="62">
        <f t="shared" si="1"/>
        <v>310.01347020172238</v>
      </c>
      <c r="F35" s="62">
        <f t="shared" si="3"/>
        <v>339.01299999999998</v>
      </c>
      <c r="G35" s="62">
        <f t="shared" si="2"/>
        <v>7782.9290000000001</v>
      </c>
    </row>
    <row r="36" spans="1:7" x14ac:dyDescent="0.25">
      <c r="A36" s="60">
        <f t="shared" si="4"/>
        <v>44075</v>
      </c>
      <c r="B36" s="61">
        <v>21</v>
      </c>
      <c r="C36" s="35">
        <f t="shared" si="5"/>
        <v>7782.9290000000001</v>
      </c>
      <c r="D36" s="62">
        <f t="shared" si="0"/>
        <v>27.888999999999999</v>
      </c>
      <c r="E36" s="62">
        <f t="shared" si="1"/>
        <v>311.12435180327856</v>
      </c>
      <c r="F36" s="62">
        <f t="shared" si="3"/>
        <v>339.01299999999998</v>
      </c>
      <c r="G36" s="62">
        <f t="shared" si="2"/>
        <v>7471.8050000000003</v>
      </c>
    </row>
    <row r="37" spans="1:7" x14ac:dyDescent="0.25">
      <c r="A37" s="60">
        <f t="shared" si="4"/>
        <v>44105</v>
      </c>
      <c r="B37" s="61">
        <v>22</v>
      </c>
      <c r="C37" s="35">
        <f t="shared" si="5"/>
        <v>7471.8050000000003</v>
      </c>
      <c r="D37" s="62">
        <f t="shared" si="0"/>
        <v>26.774000000000001</v>
      </c>
      <c r="E37" s="62">
        <f t="shared" si="1"/>
        <v>312.23921406390701</v>
      </c>
      <c r="F37" s="62">
        <f t="shared" si="3"/>
        <v>339.01299999999998</v>
      </c>
      <c r="G37" s="62">
        <f t="shared" si="2"/>
        <v>7159.5659999999998</v>
      </c>
    </row>
    <row r="38" spans="1:7" x14ac:dyDescent="0.25">
      <c r="A38" s="60">
        <f t="shared" si="4"/>
        <v>44136</v>
      </c>
      <c r="B38" s="61">
        <v>23</v>
      </c>
      <c r="C38" s="35">
        <f t="shared" si="5"/>
        <v>7159.5659999999998</v>
      </c>
      <c r="D38" s="62">
        <f t="shared" si="0"/>
        <v>25.655000000000001</v>
      </c>
      <c r="E38" s="62">
        <f t="shared" si="1"/>
        <v>313.35807124763602</v>
      </c>
      <c r="F38" s="62">
        <f t="shared" si="3"/>
        <v>339.01299999999998</v>
      </c>
      <c r="G38" s="62">
        <f t="shared" si="2"/>
        <v>6846.2079999999996</v>
      </c>
    </row>
    <row r="39" spans="1:7" x14ac:dyDescent="0.25">
      <c r="A39" s="60">
        <f t="shared" si="4"/>
        <v>44166</v>
      </c>
      <c r="B39" s="61">
        <v>24</v>
      </c>
      <c r="C39" s="35">
        <f t="shared" si="5"/>
        <v>6846.2079999999996</v>
      </c>
      <c r="D39" s="62">
        <f t="shared" si="0"/>
        <v>24.532</v>
      </c>
      <c r="E39" s="62">
        <f t="shared" si="1"/>
        <v>314.4809376696067</v>
      </c>
      <c r="F39" s="62">
        <f t="shared" si="3"/>
        <v>339.01299999999998</v>
      </c>
      <c r="G39" s="62">
        <f t="shared" si="2"/>
        <v>6531.7269999999999</v>
      </c>
    </row>
    <row r="40" spans="1:7" x14ac:dyDescent="0.25">
      <c r="A40" s="60">
        <f t="shared" si="4"/>
        <v>44197</v>
      </c>
      <c r="B40" s="61">
        <v>25</v>
      </c>
      <c r="C40" s="35">
        <f t="shared" si="5"/>
        <v>6531.7269999999999</v>
      </c>
      <c r="D40" s="62">
        <f t="shared" si="0"/>
        <v>23.405000000000001</v>
      </c>
      <c r="E40" s="62">
        <f t="shared" si="1"/>
        <v>315.60782769625609</v>
      </c>
      <c r="F40" s="62">
        <f t="shared" si="3"/>
        <v>339.01299999999998</v>
      </c>
      <c r="G40" s="62">
        <f t="shared" si="2"/>
        <v>6216.1189999999997</v>
      </c>
    </row>
    <row r="41" spans="1:7" x14ac:dyDescent="0.25">
      <c r="A41" s="60">
        <f t="shared" si="4"/>
        <v>44228</v>
      </c>
      <c r="B41" s="61">
        <v>26</v>
      </c>
      <c r="C41" s="35">
        <f t="shared" si="5"/>
        <v>6216.1189999999997</v>
      </c>
      <c r="D41" s="62">
        <f t="shared" si="0"/>
        <v>22.274000000000001</v>
      </c>
      <c r="E41" s="62">
        <f t="shared" si="1"/>
        <v>316.73875574550101</v>
      </c>
      <c r="F41" s="62">
        <f t="shared" si="3"/>
        <v>339.01299999999998</v>
      </c>
      <c r="G41" s="62">
        <f t="shared" si="2"/>
        <v>5899.38</v>
      </c>
    </row>
    <row r="42" spans="1:7" x14ac:dyDescent="0.25">
      <c r="A42" s="60">
        <f t="shared" si="4"/>
        <v>44256</v>
      </c>
      <c r="B42" s="61">
        <v>27</v>
      </c>
      <c r="C42" s="35">
        <f t="shared" si="5"/>
        <v>5899.38</v>
      </c>
      <c r="D42" s="62">
        <f t="shared" si="0"/>
        <v>21.138999999999999</v>
      </c>
      <c r="E42" s="62">
        <f t="shared" si="1"/>
        <v>317.87373628692239</v>
      </c>
      <c r="F42" s="62">
        <f t="shared" si="3"/>
        <v>339.01299999999998</v>
      </c>
      <c r="G42" s="62">
        <f t="shared" si="2"/>
        <v>5581.5060000000003</v>
      </c>
    </row>
    <row r="43" spans="1:7" x14ac:dyDescent="0.25">
      <c r="A43" s="60">
        <f t="shared" si="4"/>
        <v>44287</v>
      </c>
      <c r="B43" s="61">
        <v>28</v>
      </c>
      <c r="C43" s="35">
        <f t="shared" si="5"/>
        <v>5581.5060000000003</v>
      </c>
      <c r="D43" s="62">
        <f t="shared" si="0"/>
        <v>20</v>
      </c>
      <c r="E43" s="62">
        <f t="shared" si="1"/>
        <v>319.01278384195058</v>
      </c>
      <c r="F43" s="62">
        <f t="shared" si="3"/>
        <v>339.01299999999998</v>
      </c>
      <c r="G43" s="62">
        <f t="shared" si="2"/>
        <v>5262.4930000000004</v>
      </c>
    </row>
    <row r="44" spans="1:7" x14ac:dyDescent="0.25">
      <c r="A44" s="60">
        <f t="shared" si="4"/>
        <v>44317</v>
      </c>
      <c r="B44" s="61">
        <v>29</v>
      </c>
      <c r="C44" s="35">
        <f t="shared" si="5"/>
        <v>5262.4930000000004</v>
      </c>
      <c r="D44" s="62">
        <f t="shared" si="0"/>
        <v>18.856999999999999</v>
      </c>
      <c r="E44" s="62">
        <f t="shared" si="1"/>
        <v>320.15591298405087</v>
      </c>
      <c r="F44" s="62">
        <f t="shared" si="3"/>
        <v>339.01299999999998</v>
      </c>
      <c r="G44" s="62">
        <f t="shared" si="2"/>
        <v>4942.3370000000004</v>
      </c>
    </row>
    <row r="45" spans="1:7" x14ac:dyDescent="0.25">
      <c r="A45" s="60">
        <f t="shared" si="4"/>
        <v>44348</v>
      </c>
      <c r="B45" s="61">
        <v>30</v>
      </c>
      <c r="C45" s="35">
        <f t="shared" si="5"/>
        <v>4942.3370000000004</v>
      </c>
      <c r="D45" s="62">
        <f t="shared" si="0"/>
        <v>17.71</v>
      </c>
      <c r="E45" s="62">
        <f t="shared" si="1"/>
        <v>321.3031383389104</v>
      </c>
      <c r="F45" s="62">
        <f t="shared" si="3"/>
        <v>339.01299999999998</v>
      </c>
      <c r="G45" s="62">
        <f t="shared" si="2"/>
        <v>4621.0339999999997</v>
      </c>
    </row>
    <row r="46" spans="1:7" x14ac:dyDescent="0.25">
      <c r="A46" s="60">
        <f t="shared" si="4"/>
        <v>44378</v>
      </c>
      <c r="B46" s="61">
        <v>31</v>
      </c>
      <c r="C46" s="35">
        <f t="shared" si="5"/>
        <v>4621.0339999999997</v>
      </c>
      <c r="D46" s="62">
        <f t="shared" si="0"/>
        <v>16.559000000000001</v>
      </c>
      <c r="E46" s="62">
        <f t="shared" si="1"/>
        <v>322.45447458462479</v>
      </c>
      <c r="F46" s="62">
        <f t="shared" si="3"/>
        <v>339.01299999999998</v>
      </c>
      <c r="G46" s="62">
        <f t="shared" si="2"/>
        <v>4298.58</v>
      </c>
    </row>
    <row r="47" spans="1:7" x14ac:dyDescent="0.25">
      <c r="A47" s="60">
        <f t="shared" si="4"/>
        <v>44409</v>
      </c>
      <c r="B47" s="61">
        <v>32</v>
      </c>
      <c r="C47" s="35">
        <f t="shared" si="5"/>
        <v>4298.58</v>
      </c>
      <c r="D47" s="62">
        <f t="shared" si="0"/>
        <v>15.403</v>
      </c>
      <c r="E47" s="62">
        <f t="shared" si="1"/>
        <v>323.60993645188637</v>
      </c>
      <c r="F47" s="62">
        <f t="shared" si="3"/>
        <v>339.01299999999998</v>
      </c>
      <c r="G47" s="62">
        <f t="shared" si="2"/>
        <v>3974.97</v>
      </c>
    </row>
    <row r="48" spans="1:7" x14ac:dyDescent="0.25">
      <c r="A48" s="60">
        <f t="shared" si="4"/>
        <v>44440</v>
      </c>
      <c r="B48" s="61">
        <v>33</v>
      </c>
      <c r="C48" s="35">
        <f t="shared" si="5"/>
        <v>3974.97</v>
      </c>
      <c r="D48" s="62">
        <f t="shared" si="0"/>
        <v>14.244</v>
      </c>
      <c r="E48" s="62">
        <f t="shared" si="1"/>
        <v>324.76953872417232</v>
      </c>
      <c r="F48" s="62">
        <f t="shared" si="3"/>
        <v>339.01299999999998</v>
      </c>
      <c r="G48" s="62">
        <f t="shared" si="2"/>
        <v>3650.2</v>
      </c>
    </row>
    <row r="49" spans="1:7" x14ac:dyDescent="0.25">
      <c r="A49" s="60">
        <f t="shared" si="4"/>
        <v>44470</v>
      </c>
      <c r="B49" s="61">
        <v>34</v>
      </c>
      <c r="C49" s="35">
        <f t="shared" si="5"/>
        <v>3650.2</v>
      </c>
      <c r="D49" s="62">
        <f t="shared" si="0"/>
        <v>13.08</v>
      </c>
      <c r="E49" s="62">
        <f t="shared" si="1"/>
        <v>325.93329623793392</v>
      </c>
      <c r="F49" s="62">
        <f t="shared" si="3"/>
        <v>339.01299999999998</v>
      </c>
      <c r="G49" s="62">
        <f t="shared" si="2"/>
        <v>3324.2669999999998</v>
      </c>
    </row>
    <row r="50" spans="1:7" x14ac:dyDescent="0.25">
      <c r="A50" s="60">
        <f t="shared" si="4"/>
        <v>44501</v>
      </c>
      <c r="B50" s="61">
        <v>35</v>
      </c>
      <c r="C50" s="35">
        <f t="shared" si="5"/>
        <v>3324.2669999999998</v>
      </c>
      <c r="D50" s="62">
        <f t="shared" si="0"/>
        <v>11.912000000000001</v>
      </c>
      <c r="E50" s="62">
        <f t="shared" si="1"/>
        <v>327.10122388278654</v>
      </c>
      <c r="F50" s="62">
        <f t="shared" si="3"/>
        <v>339.01299999999998</v>
      </c>
      <c r="G50" s="62">
        <f t="shared" si="2"/>
        <v>2997.1660000000002</v>
      </c>
    </row>
    <row r="51" spans="1:7" x14ac:dyDescent="0.25">
      <c r="A51" s="60">
        <f t="shared" si="4"/>
        <v>44531</v>
      </c>
      <c r="B51" s="61">
        <v>36</v>
      </c>
      <c r="C51" s="35">
        <f t="shared" si="5"/>
        <v>2997.1660000000002</v>
      </c>
      <c r="D51" s="62">
        <f t="shared" si="0"/>
        <v>10.74</v>
      </c>
      <c r="E51" s="62">
        <f t="shared" si="1"/>
        <v>328.27333660169984</v>
      </c>
      <c r="F51" s="62">
        <f t="shared" si="3"/>
        <v>339.01299999999998</v>
      </c>
      <c r="G51" s="62">
        <f t="shared" si="2"/>
        <v>2668.893</v>
      </c>
    </row>
    <row r="52" spans="1:7" x14ac:dyDescent="0.25">
      <c r="A52" s="60">
        <f t="shared" si="4"/>
        <v>44562</v>
      </c>
      <c r="B52" s="61">
        <v>37</v>
      </c>
      <c r="C52" s="35">
        <f t="shared" si="5"/>
        <v>2668.893</v>
      </c>
      <c r="D52" s="62">
        <f t="shared" si="0"/>
        <v>9.5640000000000001</v>
      </c>
      <c r="E52" s="62">
        <f t="shared" si="1"/>
        <v>329.44964939118927</v>
      </c>
      <c r="F52" s="62">
        <f t="shared" si="3"/>
        <v>339.01299999999998</v>
      </c>
      <c r="G52" s="62">
        <f t="shared" si="2"/>
        <v>2339.4430000000002</v>
      </c>
    </row>
    <row r="53" spans="1:7" x14ac:dyDescent="0.25">
      <c r="A53" s="60">
        <f t="shared" si="4"/>
        <v>44593</v>
      </c>
      <c r="B53" s="61">
        <v>38</v>
      </c>
      <c r="C53" s="35">
        <f t="shared" si="5"/>
        <v>2339.4430000000002</v>
      </c>
      <c r="D53" s="62">
        <f t="shared" si="0"/>
        <v>8.3829999999999991</v>
      </c>
      <c r="E53" s="62">
        <f t="shared" si="1"/>
        <v>330.63017730150773</v>
      </c>
      <c r="F53" s="62">
        <f t="shared" si="3"/>
        <v>339.01299999999998</v>
      </c>
      <c r="G53" s="62">
        <f t="shared" si="2"/>
        <v>2008.8130000000001</v>
      </c>
    </row>
    <row r="54" spans="1:7" x14ac:dyDescent="0.25">
      <c r="A54" s="60">
        <f t="shared" si="4"/>
        <v>44621</v>
      </c>
      <c r="B54" s="61">
        <v>39</v>
      </c>
      <c r="C54" s="35">
        <f t="shared" si="5"/>
        <v>2008.8130000000001</v>
      </c>
      <c r="D54" s="62">
        <f t="shared" si="0"/>
        <v>7.1980000000000004</v>
      </c>
      <c r="E54" s="62">
        <f t="shared" si="1"/>
        <v>331.81493543683814</v>
      </c>
      <c r="F54" s="62">
        <f t="shared" si="3"/>
        <v>339.01299999999998</v>
      </c>
      <c r="G54" s="62">
        <f t="shared" si="2"/>
        <v>1676.998</v>
      </c>
    </row>
    <row r="55" spans="1:7" x14ac:dyDescent="0.25">
      <c r="A55" s="60">
        <f t="shared" si="4"/>
        <v>44652</v>
      </c>
      <c r="B55" s="61">
        <v>40</v>
      </c>
      <c r="C55" s="35">
        <f t="shared" si="5"/>
        <v>1676.998</v>
      </c>
      <c r="D55" s="62">
        <f t="shared" si="0"/>
        <v>6.0090000000000003</v>
      </c>
      <c r="E55" s="62">
        <f t="shared" si="1"/>
        <v>333.00393895548677</v>
      </c>
      <c r="F55" s="62">
        <f t="shared" si="3"/>
        <v>339.01299999999998</v>
      </c>
      <c r="G55" s="62">
        <f t="shared" si="2"/>
        <v>1343.9939999999999</v>
      </c>
    </row>
    <row r="56" spans="1:7" x14ac:dyDescent="0.25">
      <c r="A56" s="60">
        <f t="shared" si="4"/>
        <v>44682</v>
      </c>
      <c r="B56" s="61">
        <v>41</v>
      </c>
      <c r="C56" s="35">
        <f t="shared" si="5"/>
        <v>1343.9939999999999</v>
      </c>
      <c r="D56" s="62">
        <f t="shared" si="0"/>
        <v>4.8159999999999998</v>
      </c>
      <c r="E56" s="62">
        <f t="shared" si="1"/>
        <v>334.19720307007725</v>
      </c>
      <c r="F56" s="62">
        <f t="shared" si="3"/>
        <v>339.01299999999998</v>
      </c>
      <c r="G56" s="62">
        <f t="shared" si="2"/>
        <v>1009.797</v>
      </c>
    </row>
    <row r="57" spans="1:7" x14ac:dyDescent="0.25">
      <c r="A57" s="60">
        <f t="shared" si="4"/>
        <v>44713</v>
      </c>
      <c r="B57" s="61">
        <v>42</v>
      </c>
      <c r="C57" s="35">
        <f t="shared" si="5"/>
        <v>1009.797</v>
      </c>
      <c r="D57" s="62">
        <f t="shared" si="0"/>
        <v>3.6179999999999999</v>
      </c>
      <c r="E57" s="62">
        <f t="shared" si="1"/>
        <v>335.39474304774507</v>
      </c>
      <c r="F57" s="62">
        <f t="shared" si="3"/>
        <v>339.01299999999998</v>
      </c>
      <c r="G57" s="62">
        <f t="shared" si="2"/>
        <v>674.40200000000004</v>
      </c>
    </row>
    <row r="58" spans="1:7" x14ac:dyDescent="0.25">
      <c r="A58" s="60">
        <f t="shared" si="4"/>
        <v>44743</v>
      </c>
      <c r="B58" s="61">
        <v>43</v>
      </c>
      <c r="C58" s="35">
        <f t="shared" si="5"/>
        <v>674.40200000000004</v>
      </c>
      <c r="D58" s="62">
        <f t="shared" si="0"/>
        <v>2.4169999999999998</v>
      </c>
      <c r="E58" s="62">
        <f t="shared" si="1"/>
        <v>336.59657421033279</v>
      </c>
      <c r="F58" s="62">
        <f t="shared" si="3"/>
        <v>339.01299999999998</v>
      </c>
      <c r="G58" s="62">
        <f t="shared" si="2"/>
        <v>337.80500000000001</v>
      </c>
    </row>
    <row r="59" spans="1:7" x14ac:dyDescent="0.25">
      <c r="A59" s="60">
        <f t="shared" si="4"/>
        <v>44774</v>
      </c>
      <c r="B59" s="61">
        <v>44</v>
      </c>
      <c r="C59" s="35">
        <f t="shared" si="5"/>
        <v>337.80500000000001</v>
      </c>
      <c r="D59" s="62">
        <f t="shared" si="0"/>
        <v>1.21</v>
      </c>
      <c r="E59" s="62">
        <f t="shared" si="1"/>
        <v>337.80271193458645</v>
      </c>
      <c r="F59" s="62">
        <f t="shared" si="3"/>
        <v>339.01299999999998</v>
      </c>
      <c r="G59" s="62">
        <f t="shared" si="2"/>
        <v>2E-3</v>
      </c>
    </row>
    <row r="60" spans="1:7" x14ac:dyDescent="0.25">
      <c r="A60" s="60"/>
      <c r="B60" s="61"/>
      <c r="C60" s="35"/>
      <c r="D60" s="62"/>
      <c r="E60" s="62"/>
      <c r="F60" s="62"/>
      <c r="G60" s="62"/>
    </row>
    <row r="61" spans="1:7" x14ac:dyDescent="0.25">
      <c r="A61" s="60"/>
      <c r="B61" s="61"/>
      <c r="C61" s="35"/>
      <c r="D61" s="62"/>
      <c r="E61" s="62"/>
      <c r="F61" s="62"/>
      <c r="G61" s="62"/>
    </row>
    <row r="62" spans="1:7" x14ac:dyDescent="0.25">
      <c r="A62" s="60"/>
      <c r="B62" s="61"/>
      <c r="C62" s="35"/>
      <c r="D62" s="62"/>
      <c r="E62" s="62"/>
      <c r="F62" s="62"/>
      <c r="G62" s="62"/>
    </row>
    <row r="63" spans="1:7" x14ac:dyDescent="0.25">
      <c r="A63" s="60"/>
      <c r="B63" s="61"/>
      <c r="C63" s="35"/>
      <c r="D63" s="62"/>
      <c r="E63" s="62"/>
      <c r="F63" s="62"/>
      <c r="G63" s="62"/>
    </row>
    <row r="64" spans="1:7" x14ac:dyDescent="0.25">
      <c r="A64" s="60"/>
      <c r="B64" s="61"/>
      <c r="C64" s="35"/>
      <c r="D64" s="62"/>
      <c r="E64" s="62"/>
      <c r="F64" s="62"/>
      <c r="G64" s="62"/>
    </row>
    <row r="65" spans="1:7" x14ac:dyDescent="0.25">
      <c r="A65" s="60"/>
      <c r="B65" s="61"/>
      <c r="C65" s="35"/>
      <c r="D65" s="62"/>
      <c r="E65" s="62"/>
      <c r="F65" s="62"/>
      <c r="G65" s="62"/>
    </row>
    <row r="66" spans="1:7" x14ac:dyDescent="0.25">
      <c r="A66" s="60"/>
      <c r="B66" s="61"/>
      <c r="C66" s="35"/>
      <c r="D66" s="62"/>
      <c r="E66" s="62"/>
      <c r="F66" s="62"/>
      <c r="G66" s="62"/>
    </row>
    <row r="67" spans="1:7" x14ac:dyDescent="0.25">
      <c r="A67" s="60"/>
      <c r="B67" s="61"/>
      <c r="C67" s="35"/>
      <c r="D67" s="62"/>
      <c r="E67" s="62"/>
      <c r="F67" s="62"/>
      <c r="G67" s="62"/>
    </row>
    <row r="68" spans="1:7" x14ac:dyDescent="0.25">
      <c r="A68" s="60"/>
      <c r="B68" s="61"/>
      <c r="C68" s="35"/>
      <c r="D68" s="62"/>
      <c r="E68" s="62"/>
      <c r="F68" s="62"/>
      <c r="G68" s="62"/>
    </row>
    <row r="69" spans="1:7" x14ac:dyDescent="0.25">
      <c r="A69" s="60"/>
      <c r="B69" s="61"/>
      <c r="C69" s="35"/>
      <c r="D69" s="62"/>
      <c r="E69" s="62"/>
      <c r="F69" s="62"/>
      <c r="G69" s="62"/>
    </row>
    <row r="70" spans="1:7" x14ac:dyDescent="0.25">
      <c r="A70" s="60"/>
      <c r="B70" s="61"/>
      <c r="C70" s="35"/>
      <c r="D70" s="62"/>
      <c r="E70" s="62"/>
      <c r="F70" s="62"/>
      <c r="G70" s="62"/>
    </row>
    <row r="71" spans="1:7" x14ac:dyDescent="0.25">
      <c r="A71" s="60"/>
      <c r="B71" s="61"/>
      <c r="C71" s="35"/>
      <c r="D71" s="62"/>
      <c r="E71" s="62"/>
      <c r="F71" s="62"/>
      <c r="G71" s="62"/>
    </row>
    <row r="72" spans="1:7" x14ac:dyDescent="0.25">
      <c r="A72" s="60"/>
      <c r="B72" s="61"/>
      <c r="C72" s="35"/>
      <c r="D72" s="62"/>
      <c r="E72" s="62"/>
      <c r="F72" s="62"/>
      <c r="G72" s="62"/>
    </row>
    <row r="73" spans="1:7" x14ac:dyDescent="0.25">
      <c r="A73" s="60"/>
      <c r="B73" s="61"/>
      <c r="C73" s="35"/>
      <c r="D73" s="62"/>
      <c r="E73" s="62"/>
      <c r="F73" s="62"/>
      <c r="G73" s="62"/>
    </row>
    <row r="74" spans="1:7" x14ac:dyDescent="0.25">
      <c r="A74" s="60"/>
      <c r="B74" s="61"/>
      <c r="C74" s="35"/>
      <c r="D74" s="62"/>
      <c r="E74" s="62"/>
      <c r="F74" s="62"/>
      <c r="G74" s="62"/>
    </row>
    <row r="75" spans="1:7" x14ac:dyDescent="0.25">
      <c r="A75" s="60"/>
      <c r="B75" s="61"/>
      <c r="C75" s="35"/>
      <c r="D75" s="62"/>
      <c r="E75" s="62"/>
      <c r="F75" s="62"/>
      <c r="G75" s="62"/>
    </row>
    <row r="76" spans="1:7" x14ac:dyDescent="0.25">
      <c r="A76" s="60"/>
      <c r="B76" s="61"/>
      <c r="C76" s="35"/>
      <c r="D76" s="62"/>
      <c r="E76" s="62"/>
      <c r="F76" s="62"/>
      <c r="G76" s="62"/>
    </row>
    <row r="77" spans="1:7" x14ac:dyDescent="0.25">
      <c r="A77" s="60"/>
      <c r="B77" s="61"/>
      <c r="C77" s="35"/>
      <c r="D77" s="62"/>
      <c r="E77" s="62"/>
      <c r="F77" s="62"/>
      <c r="G77" s="62"/>
    </row>
    <row r="78" spans="1:7" x14ac:dyDescent="0.25">
      <c r="A78" s="60"/>
      <c r="B78" s="61"/>
      <c r="C78" s="35"/>
      <c r="D78" s="62"/>
      <c r="E78" s="62"/>
      <c r="F78" s="62"/>
      <c r="G78" s="62"/>
    </row>
    <row r="79" spans="1:7" x14ac:dyDescent="0.25">
      <c r="A79" s="60"/>
      <c r="B79" s="61"/>
      <c r="C79" s="35"/>
      <c r="D79" s="62"/>
      <c r="E79" s="62"/>
      <c r="F79" s="62"/>
      <c r="G79" s="62"/>
    </row>
    <row r="80" spans="1:7" x14ac:dyDescent="0.25">
      <c r="A80" s="60"/>
      <c r="B80" s="61"/>
      <c r="C80" s="35"/>
      <c r="D80" s="62"/>
      <c r="E80" s="62"/>
      <c r="F80" s="62"/>
      <c r="G80" s="62"/>
    </row>
    <row r="81" spans="1:7" x14ac:dyDescent="0.25">
      <c r="A81" s="60"/>
      <c r="B81" s="61"/>
      <c r="C81" s="35"/>
      <c r="D81" s="62"/>
      <c r="E81" s="62"/>
      <c r="F81" s="62"/>
      <c r="G81" s="62"/>
    </row>
    <row r="82" spans="1:7" x14ac:dyDescent="0.25">
      <c r="A82" s="60"/>
      <c r="B82" s="61"/>
      <c r="C82" s="35"/>
      <c r="D82" s="62"/>
      <c r="E82" s="62"/>
      <c r="F82" s="62"/>
      <c r="G82" s="62"/>
    </row>
    <row r="83" spans="1:7" x14ac:dyDescent="0.25">
      <c r="A83" s="60"/>
      <c r="B83" s="61"/>
      <c r="C83" s="35"/>
      <c r="D83" s="62"/>
      <c r="E83" s="62"/>
      <c r="F83" s="62"/>
      <c r="G83" s="62"/>
    </row>
    <row r="84" spans="1:7" x14ac:dyDescent="0.25">
      <c r="A84" s="60"/>
      <c r="B84" s="61"/>
      <c r="C84" s="35"/>
      <c r="D84" s="62"/>
      <c r="E84" s="62"/>
      <c r="F84" s="62"/>
      <c r="G84" s="62"/>
    </row>
    <row r="85" spans="1:7" x14ac:dyDescent="0.25">
      <c r="A85" s="60"/>
      <c r="B85" s="61"/>
      <c r="C85" s="35"/>
      <c r="D85" s="62"/>
      <c r="E85" s="62"/>
      <c r="F85" s="62"/>
      <c r="G85" s="62"/>
    </row>
    <row r="86" spans="1:7" x14ac:dyDescent="0.25">
      <c r="A86" s="60"/>
      <c r="B86" s="61"/>
      <c r="C86" s="35"/>
      <c r="D86" s="62"/>
      <c r="E86" s="62"/>
      <c r="F86" s="62"/>
      <c r="G86" s="62"/>
    </row>
    <row r="87" spans="1:7" x14ac:dyDescent="0.25">
      <c r="A87" s="60"/>
      <c r="B87" s="61"/>
      <c r="C87" s="35"/>
      <c r="D87" s="62"/>
      <c r="E87" s="62"/>
      <c r="F87" s="62"/>
      <c r="G87" s="62"/>
    </row>
    <row r="88" spans="1:7" x14ac:dyDescent="0.25">
      <c r="A88" s="60"/>
      <c r="B88" s="61"/>
      <c r="C88" s="35"/>
      <c r="D88" s="62"/>
      <c r="E88" s="62"/>
      <c r="F88" s="62"/>
      <c r="G88" s="62"/>
    </row>
    <row r="89" spans="1:7" x14ac:dyDescent="0.25">
      <c r="A89" s="60"/>
      <c r="B89" s="61"/>
      <c r="C89" s="35"/>
      <c r="D89" s="62"/>
      <c r="E89" s="62"/>
      <c r="F89" s="62"/>
      <c r="G89" s="62"/>
    </row>
    <row r="90" spans="1:7" x14ac:dyDescent="0.25">
      <c r="A90" s="60"/>
      <c r="B90" s="61"/>
      <c r="C90" s="35"/>
      <c r="D90" s="62"/>
      <c r="E90" s="62"/>
      <c r="F90" s="62"/>
      <c r="G90" s="62"/>
    </row>
    <row r="91" spans="1:7" x14ac:dyDescent="0.25">
      <c r="A91" s="60"/>
      <c r="B91" s="61"/>
      <c r="C91" s="35"/>
      <c r="D91" s="62"/>
      <c r="E91" s="62"/>
      <c r="F91" s="62"/>
      <c r="G91" s="62"/>
    </row>
    <row r="92" spans="1:7" x14ac:dyDescent="0.25">
      <c r="A92" s="60"/>
      <c r="B92" s="61"/>
      <c r="C92" s="35"/>
      <c r="D92" s="62"/>
      <c r="E92" s="62"/>
      <c r="F92" s="62"/>
      <c r="G92" s="62"/>
    </row>
    <row r="93" spans="1:7" x14ac:dyDescent="0.25">
      <c r="A93" s="60"/>
      <c r="B93" s="61"/>
      <c r="C93" s="35"/>
      <c r="D93" s="62"/>
      <c r="E93" s="62"/>
      <c r="F93" s="62"/>
      <c r="G93" s="62"/>
    </row>
    <row r="94" spans="1:7" x14ac:dyDescent="0.25">
      <c r="A94" s="60"/>
      <c r="B94" s="61"/>
      <c r="C94" s="35"/>
      <c r="D94" s="62"/>
      <c r="E94" s="62"/>
      <c r="F94" s="62"/>
      <c r="G94" s="62"/>
    </row>
    <row r="95" spans="1:7" x14ac:dyDescent="0.25">
      <c r="A95" s="60"/>
      <c r="B95" s="61"/>
      <c r="C95" s="35"/>
      <c r="D95" s="62"/>
      <c r="E95" s="62"/>
      <c r="F95" s="62"/>
      <c r="G95" s="62"/>
    </row>
    <row r="96" spans="1:7" x14ac:dyDescent="0.25">
      <c r="A96" s="60"/>
      <c r="B96" s="61"/>
      <c r="C96" s="35"/>
      <c r="D96" s="62"/>
      <c r="E96" s="62"/>
      <c r="F96" s="62"/>
      <c r="G96" s="62"/>
    </row>
    <row r="97" spans="1:7" x14ac:dyDescent="0.25">
      <c r="A97" s="60"/>
      <c r="B97" s="61"/>
      <c r="C97" s="35"/>
      <c r="D97" s="62"/>
      <c r="E97" s="62"/>
      <c r="F97" s="62"/>
      <c r="G97" s="62"/>
    </row>
    <row r="98" spans="1:7" x14ac:dyDescent="0.25">
      <c r="A98" s="60"/>
      <c r="B98" s="61"/>
      <c r="C98" s="35"/>
      <c r="D98" s="62"/>
      <c r="E98" s="62"/>
      <c r="F98" s="62"/>
      <c r="G98" s="62"/>
    </row>
    <row r="99" spans="1:7" x14ac:dyDescent="0.25">
      <c r="A99" s="60"/>
      <c r="B99" s="61"/>
      <c r="C99" s="35"/>
      <c r="D99" s="62"/>
      <c r="E99" s="62"/>
      <c r="F99" s="62"/>
      <c r="G99" s="62"/>
    </row>
    <row r="100" spans="1:7" x14ac:dyDescent="0.25">
      <c r="A100" s="60"/>
      <c r="B100" s="61"/>
      <c r="C100" s="35"/>
      <c r="D100" s="62"/>
      <c r="E100" s="62"/>
      <c r="F100" s="62"/>
      <c r="G100" s="62"/>
    </row>
    <row r="101" spans="1:7" x14ac:dyDescent="0.25">
      <c r="A101" s="60"/>
      <c r="B101" s="61"/>
      <c r="C101" s="35"/>
      <c r="D101" s="62"/>
      <c r="E101" s="62"/>
      <c r="F101" s="62"/>
      <c r="G101" s="62"/>
    </row>
    <row r="102" spans="1:7" x14ac:dyDescent="0.25">
      <c r="A102" s="60"/>
      <c r="B102" s="61"/>
      <c r="C102" s="35"/>
      <c r="D102" s="62"/>
      <c r="E102" s="62"/>
      <c r="F102" s="62"/>
      <c r="G102" s="62"/>
    </row>
    <row r="103" spans="1:7" x14ac:dyDescent="0.25">
      <c r="A103" s="60"/>
      <c r="B103" s="61"/>
      <c r="C103" s="35"/>
      <c r="D103" s="62"/>
      <c r="E103" s="62"/>
      <c r="F103" s="62"/>
      <c r="G103" s="62"/>
    </row>
    <row r="104" spans="1:7" x14ac:dyDescent="0.25">
      <c r="A104" s="60"/>
      <c r="B104" s="61"/>
      <c r="C104" s="35"/>
      <c r="D104" s="62"/>
      <c r="E104" s="62"/>
      <c r="F104" s="62"/>
      <c r="G104" s="62"/>
    </row>
    <row r="105" spans="1:7" x14ac:dyDescent="0.25">
      <c r="A105" s="60"/>
      <c r="B105" s="61"/>
      <c r="C105" s="35"/>
      <c r="D105" s="62"/>
      <c r="E105" s="62"/>
      <c r="F105" s="62"/>
      <c r="G105" s="62"/>
    </row>
    <row r="106" spans="1:7" x14ac:dyDescent="0.25">
      <c r="A106" s="60"/>
      <c r="B106" s="61"/>
      <c r="C106" s="35"/>
      <c r="D106" s="62"/>
      <c r="E106" s="62"/>
      <c r="F106" s="62"/>
      <c r="G106" s="62"/>
    </row>
    <row r="107" spans="1:7" x14ac:dyDescent="0.25">
      <c r="A107" s="60"/>
      <c r="B107" s="61"/>
      <c r="C107" s="35"/>
      <c r="D107" s="62"/>
      <c r="E107" s="62"/>
      <c r="F107" s="62"/>
      <c r="G107" s="62"/>
    </row>
    <row r="108" spans="1:7" x14ac:dyDescent="0.25">
      <c r="A108" s="60"/>
      <c r="B108" s="61"/>
      <c r="C108" s="35"/>
      <c r="D108" s="62"/>
      <c r="E108" s="62"/>
      <c r="F108" s="62"/>
      <c r="G108" s="62"/>
    </row>
    <row r="109" spans="1:7" x14ac:dyDescent="0.25">
      <c r="A109" s="60"/>
      <c r="B109" s="61"/>
      <c r="C109" s="35"/>
      <c r="D109" s="62"/>
      <c r="E109" s="62"/>
      <c r="F109" s="62"/>
      <c r="G109" s="62"/>
    </row>
    <row r="110" spans="1:7" x14ac:dyDescent="0.25">
      <c r="A110" s="60"/>
      <c r="B110" s="61"/>
      <c r="C110" s="35"/>
      <c r="D110" s="62"/>
      <c r="E110" s="62"/>
      <c r="F110" s="62"/>
      <c r="G110" s="62"/>
    </row>
    <row r="111" spans="1:7" x14ac:dyDescent="0.25">
      <c r="A111" s="60"/>
      <c r="B111" s="61"/>
      <c r="C111" s="35"/>
      <c r="D111" s="62"/>
      <c r="E111" s="62"/>
      <c r="F111" s="62"/>
      <c r="G111" s="62"/>
    </row>
    <row r="112" spans="1:7" x14ac:dyDescent="0.25">
      <c r="A112" s="60"/>
      <c r="B112" s="61"/>
      <c r="C112" s="35"/>
      <c r="D112" s="62"/>
      <c r="E112" s="62"/>
      <c r="F112" s="62"/>
      <c r="G112" s="62"/>
    </row>
    <row r="113" spans="1:7" x14ac:dyDescent="0.25">
      <c r="A113" s="60"/>
      <c r="B113" s="61"/>
      <c r="C113" s="35"/>
      <c r="D113" s="62"/>
      <c r="E113" s="62"/>
      <c r="F113" s="62"/>
      <c r="G113" s="62"/>
    </row>
    <row r="114" spans="1:7" x14ac:dyDescent="0.25">
      <c r="A114" s="60"/>
      <c r="B114" s="61"/>
      <c r="C114" s="35"/>
      <c r="D114" s="62"/>
      <c r="E114" s="62"/>
      <c r="F114" s="62"/>
      <c r="G114" s="62"/>
    </row>
    <row r="115" spans="1:7" x14ac:dyDescent="0.25">
      <c r="A115" s="60"/>
      <c r="B115" s="61"/>
      <c r="C115" s="35"/>
      <c r="D115" s="62"/>
      <c r="E115" s="62"/>
      <c r="F115" s="62"/>
      <c r="G115" s="62"/>
    </row>
    <row r="116" spans="1:7" x14ac:dyDescent="0.25">
      <c r="A116" s="60"/>
      <c r="B116" s="61"/>
      <c r="C116" s="35"/>
      <c r="D116" s="62"/>
      <c r="E116" s="62"/>
      <c r="F116" s="62"/>
      <c r="G116" s="62"/>
    </row>
    <row r="117" spans="1:7" x14ac:dyDescent="0.25">
      <c r="A117" s="60"/>
      <c r="B117" s="61"/>
      <c r="C117" s="35"/>
      <c r="D117" s="62"/>
      <c r="E117" s="62"/>
      <c r="F117" s="62"/>
      <c r="G117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3551F-CE2F-46A3-AB4C-7105E7929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3F0B110-3A40-46A6-B46E-CCAB0E880C63}">
  <ds:schemaRefs>
    <ds:schemaRef ds:uri="http://schemas.microsoft.com/office/2006/metadata/properties"/>
    <ds:schemaRef ds:uri="http://schemas.microsoft.com/office/infopath/2007/PartnerControls"/>
    <ds:schemaRef ds:uri="9b75d5ef-9f4b-4445-abe8-84a77c292844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</vt:lpstr>
      <vt:lpstr>investeering</vt:lpstr>
      <vt:lpstr>Annuiteetgraafik (Lisa 6.2)</vt:lpstr>
    </vt:vector>
  </TitlesOfParts>
  <Company>Riigi Kinnisvara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3_Yyriarvestus_Tiigi_tn_9a_PPA</dc:title>
  <dc:creator>MargitD</dc:creator>
  <cp:lastModifiedBy>Helen Nook</cp:lastModifiedBy>
  <cp:lastPrinted>2015-02-06T07:40:49Z</cp:lastPrinted>
  <dcterms:created xsi:type="dcterms:W3CDTF">2009-11-20T06:24:07Z</dcterms:created>
  <dcterms:modified xsi:type="dcterms:W3CDTF">2019-02-12T14:39:24Z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  <property fmtid="{D5CDD505-2E9C-101B-9397-08002B2CF9AE}" pid="5" name="PROOV">
    <vt:lpwstr/>
  </property>
  <property fmtid="{D5CDD505-2E9C-101B-9397-08002B2CF9AE}" pid="6" name="PROOV2">
    <vt:lpwstr/>
  </property>
</Properties>
</file>